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ADOS-GESTÃO\CARGOS E SALÁRIOS\TABELAS SALARIAIS  a partir de 2005\2024\2023\"/>
    </mc:Choice>
  </mc:AlternateContent>
  <xr:revisionPtr revIDLastSave="0" documentId="13_ncr:1_{4CE609DE-A4B5-4D6E-86BF-78EBE2FE835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abelas Salariais 2023" sheetId="1" r:id="rId1"/>
    <sheet name="Tabelas Salariais 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5" i="2" l="1"/>
  <c r="W33" i="2"/>
  <c r="W28" i="2"/>
  <c r="W27" i="2"/>
  <c r="C54" i="2"/>
  <c r="C53" i="2"/>
  <c r="C46" i="2"/>
  <c r="C47" i="2"/>
  <c r="C48" i="2"/>
  <c r="C49" i="2"/>
  <c r="C50" i="2"/>
  <c r="C51" i="2"/>
  <c r="C52" i="2"/>
  <c r="C55" i="2"/>
  <c r="C45" i="2"/>
  <c r="C16" i="2"/>
  <c r="C10" i="2"/>
  <c r="C9" i="2"/>
  <c r="C7" i="2"/>
  <c r="C6" i="2"/>
  <c r="S17" i="2"/>
  <c r="S7" i="2"/>
  <c r="G17" i="2"/>
  <c r="G7" i="2"/>
  <c r="K18" i="2"/>
  <c r="K10" i="2"/>
  <c r="O14" i="2"/>
  <c r="O11" i="2"/>
  <c r="O8" i="2"/>
  <c r="S35" i="2"/>
  <c r="S33" i="2"/>
  <c r="S28" i="2"/>
  <c r="S27" i="2"/>
  <c r="O31" i="2"/>
  <c r="O29" i="2"/>
  <c r="O28" i="2"/>
  <c r="K35" i="2"/>
  <c r="K33" i="2"/>
  <c r="K28" i="2"/>
  <c r="K27" i="2"/>
  <c r="G39" i="2"/>
  <c r="G33" i="2"/>
  <c r="G30" i="2"/>
  <c r="C39" i="2"/>
  <c r="C33" i="2"/>
  <c r="C30" i="2"/>
  <c r="W26" i="2"/>
  <c r="W29" i="2"/>
  <c r="W30" i="2"/>
  <c r="W31" i="2"/>
  <c r="W32" i="2"/>
  <c r="W34" i="2"/>
  <c r="W36" i="2"/>
  <c r="W37" i="2"/>
  <c r="W38" i="2"/>
  <c r="W39" i="2"/>
  <c r="W25" i="2"/>
  <c r="S6" i="2"/>
  <c r="S8" i="2"/>
  <c r="S9" i="2"/>
  <c r="S10" i="2"/>
  <c r="S11" i="2"/>
  <c r="S12" i="2"/>
  <c r="S13" i="2"/>
  <c r="S14" i="2"/>
  <c r="S15" i="2"/>
  <c r="S16" i="2"/>
  <c r="S18" i="2"/>
  <c r="S19" i="2"/>
  <c r="S5" i="2"/>
  <c r="S26" i="2"/>
  <c r="S29" i="2"/>
  <c r="S30" i="2"/>
  <c r="S31" i="2"/>
  <c r="S32" i="2"/>
  <c r="S34" i="2"/>
  <c r="S36" i="2"/>
  <c r="S37" i="2"/>
  <c r="S38" i="2"/>
  <c r="S39" i="2"/>
  <c r="S25" i="2"/>
  <c r="O26" i="2"/>
  <c r="O27" i="2"/>
  <c r="O30" i="2"/>
  <c r="O32" i="2"/>
  <c r="O33" i="2"/>
  <c r="O34" i="2"/>
  <c r="O35" i="2"/>
  <c r="O36" i="2"/>
  <c r="O37" i="2"/>
  <c r="O38" i="2"/>
  <c r="O39" i="2"/>
  <c r="O25" i="2"/>
  <c r="K26" i="2"/>
  <c r="K29" i="2"/>
  <c r="K30" i="2"/>
  <c r="K31" i="2"/>
  <c r="K32" i="2"/>
  <c r="K34" i="2"/>
  <c r="K36" i="2"/>
  <c r="K37" i="2"/>
  <c r="K38" i="2"/>
  <c r="K39" i="2"/>
  <c r="K25" i="2"/>
  <c r="G27" i="2"/>
  <c r="G28" i="2"/>
  <c r="G29" i="2"/>
  <c r="G31" i="2"/>
  <c r="G32" i="2"/>
  <c r="G34" i="2"/>
  <c r="G35" i="2"/>
  <c r="G36" i="2"/>
  <c r="G37" i="2"/>
  <c r="G38" i="2"/>
  <c r="G26" i="2"/>
  <c r="G25" i="2"/>
  <c r="C26" i="2"/>
  <c r="C27" i="2"/>
  <c r="C28" i="2"/>
  <c r="C29" i="2"/>
  <c r="C31" i="2"/>
  <c r="C32" i="2"/>
  <c r="C34" i="2"/>
  <c r="C35" i="2"/>
  <c r="C36" i="2"/>
  <c r="C37" i="2"/>
  <c r="C38" i="2"/>
  <c r="C25" i="2"/>
  <c r="O6" i="2"/>
  <c r="O7" i="2"/>
  <c r="O9" i="2"/>
  <c r="O10" i="2"/>
  <c r="O12" i="2"/>
  <c r="O13" i="2"/>
  <c r="O15" i="2"/>
  <c r="O16" i="2"/>
  <c r="O17" i="2"/>
  <c r="O18" i="2"/>
  <c r="O19" i="2"/>
  <c r="O5" i="2"/>
  <c r="K6" i="2"/>
  <c r="K7" i="2"/>
  <c r="K8" i="2"/>
  <c r="K9" i="2"/>
  <c r="K11" i="2"/>
  <c r="K12" i="2"/>
  <c r="K13" i="2"/>
  <c r="K14" i="2"/>
  <c r="K15" i="2"/>
  <c r="K16" i="2"/>
  <c r="K17" i="2"/>
  <c r="K19" i="2"/>
  <c r="K5" i="2"/>
  <c r="G6" i="2"/>
  <c r="G8" i="2"/>
  <c r="G9" i="2"/>
  <c r="G10" i="2"/>
  <c r="G11" i="2"/>
  <c r="G12" i="2"/>
  <c r="G13" i="2"/>
  <c r="G14" i="2"/>
  <c r="G15" i="2"/>
  <c r="G16" i="2"/>
  <c r="G18" i="2"/>
  <c r="G19" i="2"/>
  <c r="G5" i="2"/>
  <c r="C8" i="2"/>
  <c r="C11" i="2"/>
  <c r="C12" i="2"/>
  <c r="C13" i="2"/>
  <c r="C14" i="2"/>
  <c r="C15" i="2"/>
  <c r="C17" i="2"/>
  <c r="C18" i="2"/>
  <c r="C19" i="2"/>
  <c r="C5" i="2"/>
  <c r="CE6" i="1"/>
  <c r="CE7" i="1" s="1"/>
  <c r="CE8" i="1" s="1"/>
  <c r="CE9" i="1" s="1"/>
  <c r="CE10" i="1" s="1"/>
  <c r="CE11" i="1" s="1"/>
  <c r="CE12" i="1" s="1"/>
  <c r="CE13" i="1" s="1"/>
  <c r="CE14" i="1" s="1"/>
  <c r="CE15" i="1" s="1"/>
  <c r="CE16" i="1" s="1"/>
  <c r="CE17" i="1" s="1"/>
  <c r="CE18" i="1" s="1"/>
  <c r="CE19" i="1" s="1"/>
  <c r="CB6" i="1"/>
  <c r="BS6" i="1"/>
  <c r="BS7" i="1" s="1"/>
  <c r="BS8" i="1" s="1"/>
  <c r="BS9" i="1" s="1"/>
  <c r="BS10" i="1" s="1"/>
  <c r="BS11" i="1" s="1"/>
  <c r="BS12" i="1" s="1"/>
  <c r="BS13" i="1" s="1"/>
  <c r="BS14" i="1" s="1"/>
  <c r="BS15" i="1" s="1"/>
  <c r="BS16" i="1" s="1"/>
  <c r="BS17" i="1" s="1"/>
  <c r="BS18" i="1" s="1"/>
  <c r="BS19" i="1" s="1"/>
  <c r="BC6" i="1"/>
  <c r="BC7" i="1" s="1"/>
  <c r="BC8" i="1" s="1"/>
  <c r="BC9" i="1" s="1"/>
  <c r="BC10" i="1" s="1"/>
  <c r="BC11" i="1" s="1"/>
  <c r="BC12" i="1" s="1"/>
  <c r="BC13" i="1" s="1"/>
  <c r="BC14" i="1" s="1"/>
  <c r="BC15" i="1" s="1"/>
  <c r="BC16" i="1" s="1"/>
  <c r="BC17" i="1" s="1"/>
  <c r="BC18" i="1" s="1"/>
  <c r="BC19" i="1" s="1"/>
  <c r="O6" i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L6" i="1"/>
  <c r="BP5" i="1"/>
  <c r="BK5" i="1"/>
  <c r="BK6" i="1" s="1"/>
  <c r="BK7" i="1" s="1"/>
  <c r="BK8" i="1" s="1"/>
  <c r="BK9" i="1" s="1"/>
  <c r="BK10" i="1" s="1"/>
  <c r="BK11" i="1" s="1"/>
  <c r="BK12" i="1" s="1"/>
  <c r="BK13" i="1" s="1"/>
  <c r="BK14" i="1" s="1"/>
  <c r="BK15" i="1" s="1"/>
  <c r="BK16" i="1" s="1"/>
  <c r="BK17" i="1" s="1"/>
  <c r="BK18" i="1" s="1"/>
  <c r="BK19" i="1" s="1"/>
  <c r="AZ5" i="1"/>
  <c r="AU5" i="1"/>
  <c r="AU6" i="1" s="1"/>
  <c r="AU7" i="1" s="1"/>
  <c r="AU8" i="1" s="1"/>
  <c r="AU9" i="1" s="1"/>
  <c r="AU10" i="1" s="1"/>
  <c r="AU11" i="1" s="1"/>
  <c r="AU12" i="1" s="1"/>
  <c r="AU13" i="1" s="1"/>
  <c r="AU14" i="1" s="1"/>
  <c r="AU15" i="1" s="1"/>
  <c r="AU16" i="1" s="1"/>
  <c r="AU17" i="1" s="1"/>
  <c r="AU18" i="1" s="1"/>
  <c r="AU19" i="1" s="1"/>
  <c r="AM5" i="1"/>
  <c r="AM6" i="1" s="1"/>
  <c r="AM7" i="1" s="1"/>
  <c r="AM8" i="1" s="1"/>
  <c r="AM9" i="1" s="1"/>
  <c r="AM10" i="1" s="1"/>
  <c r="AM11" i="1" s="1"/>
  <c r="AM12" i="1" s="1"/>
  <c r="AM13" i="1" s="1"/>
  <c r="AM14" i="1" s="1"/>
  <c r="AM15" i="1" s="1"/>
  <c r="AM16" i="1" s="1"/>
  <c r="AM17" i="1" s="1"/>
  <c r="AM18" i="1" s="1"/>
  <c r="AM19" i="1" s="1"/>
  <c r="AE5" i="1"/>
  <c r="AE6" i="1" s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W5" i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G5" i="1"/>
  <c r="D5" i="1" s="1"/>
  <c r="BP6" i="1" l="1"/>
  <c r="CB7" i="1"/>
  <c r="D6" i="1"/>
  <c r="L7" i="1"/>
  <c r="AZ6" i="1"/>
  <c r="AJ5" i="1"/>
  <c r="T5" i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AB5" i="1"/>
  <c r="AR5" i="1"/>
  <c r="AJ6" i="1"/>
  <c r="BH5" i="1"/>
  <c r="AB6" i="1" l="1"/>
  <c r="BH6" i="1"/>
  <c r="L8" i="1"/>
  <c r="CB8" i="1"/>
  <c r="AJ7" i="1"/>
  <c r="T6" i="1"/>
  <c r="AR6" i="1"/>
  <c r="AZ7" i="1"/>
  <c r="D7" i="1"/>
  <c r="BP7" i="1"/>
  <c r="CB9" i="1" l="1"/>
  <c r="BP8" i="1"/>
  <c r="AZ8" i="1"/>
  <c r="T7" i="1"/>
  <c r="BH7" i="1"/>
  <c r="D8" i="1"/>
  <c r="AR7" i="1"/>
  <c r="AJ8" i="1"/>
  <c r="L9" i="1"/>
  <c r="AB7" i="1"/>
  <c r="D9" i="1" l="1"/>
  <c r="AB8" i="1"/>
  <c r="AJ9" i="1"/>
  <c r="T8" i="1"/>
  <c r="BP9" i="1"/>
  <c r="L10" i="1"/>
  <c r="AR8" i="1"/>
  <c r="BH8" i="1"/>
  <c r="AZ9" i="1"/>
  <c r="CB10" i="1"/>
  <c r="CB11" i="1" l="1"/>
  <c r="BH9" i="1"/>
  <c r="L11" i="1"/>
  <c r="T9" i="1"/>
  <c r="AB9" i="1"/>
  <c r="AZ10" i="1"/>
  <c r="AR9" i="1"/>
  <c r="BP10" i="1"/>
  <c r="AJ10" i="1"/>
  <c r="D10" i="1"/>
  <c r="D11" i="1" l="1"/>
  <c r="BP11" i="1"/>
  <c r="AZ11" i="1"/>
  <c r="T10" i="1"/>
  <c r="BH10" i="1"/>
  <c r="AJ11" i="1"/>
  <c r="AR10" i="1"/>
  <c r="AB10" i="1"/>
  <c r="L12" i="1"/>
  <c r="CB12" i="1"/>
  <c r="AB11" i="1" l="1"/>
  <c r="CB13" i="1"/>
  <c r="AJ12" i="1"/>
  <c r="T11" i="1"/>
  <c r="BP12" i="1"/>
  <c r="L13" i="1"/>
  <c r="AR11" i="1"/>
  <c r="BH11" i="1"/>
  <c r="AZ12" i="1"/>
  <c r="D12" i="1"/>
  <c r="D13" i="1" l="1"/>
  <c r="BH12" i="1"/>
  <c r="L14" i="1"/>
  <c r="T12" i="1"/>
  <c r="CB14" i="1"/>
  <c r="AZ13" i="1"/>
  <c r="AR12" i="1"/>
  <c r="BP13" i="1"/>
  <c r="AJ13" i="1"/>
  <c r="AB12" i="1"/>
  <c r="AB13" i="1" l="1"/>
  <c r="BP14" i="1"/>
  <c r="AZ14" i="1"/>
  <c r="T13" i="1"/>
  <c r="BH13" i="1"/>
  <c r="AJ14" i="1"/>
  <c r="AR13" i="1"/>
  <c r="CB15" i="1"/>
  <c r="L15" i="1"/>
  <c r="D14" i="1"/>
  <c r="D15" i="1" l="1"/>
  <c r="CB16" i="1"/>
  <c r="AJ15" i="1"/>
  <c r="T14" i="1"/>
  <c r="BP15" i="1"/>
  <c r="L16" i="1"/>
  <c r="AR14" i="1"/>
  <c r="BH14" i="1"/>
  <c r="AZ15" i="1"/>
  <c r="AB14" i="1"/>
  <c r="AB15" i="1" l="1"/>
  <c r="BH15" i="1"/>
  <c r="L17" i="1"/>
  <c r="T15" i="1"/>
  <c r="CB17" i="1"/>
  <c r="AZ16" i="1"/>
  <c r="AR15" i="1"/>
  <c r="BP16" i="1"/>
  <c r="AJ16" i="1"/>
  <c r="D16" i="1"/>
  <c r="D17" i="1" l="1"/>
  <c r="BP17" i="1"/>
  <c r="AZ17" i="1"/>
  <c r="T16" i="1"/>
  <c r="BH16" i="1"/>
  <c r="AJ17" i="1"/>
  <c r="AR16" i="1"/>
  <c r="CB18" i="1"/>
  <c r="L18" i="1"/>
  <c r="AB16" i="1"/>
  <c r="AB17" i="1" l="1"/>
  <c r="CB19" i="1"/>
  <c r="AJ18" i="1"/>
  <c r="T17" i="1"/>
  <c r="BP18" i="1"/>
  <c r="L19" i="1"/>
  <c r="AR17" i="1"/>
  <c r="BH17" i="1"/>
  <c r="AZ18" i="1"/>
  <c r="D18" i="1"/>
  <c r="D19" i="1" l="1"/>
  <c r="BH18" i="1"/>
  <c r="T18" i="1"/>
  <c r="AZ19" i="1"/>
  <c r="AR18" i="1"/>
  <c r="BP19" i="1"/>
  <c r="AJ19" i="1"/>
  <c r="AB18" i="1"/>
  <c r="AB19" i="1" l="1"/>
  <c r="BH19" i="1"/>
  <c r="AR19" i="1"/>
  <c r="T19" i="1"/>
</calcChain>
</file>

<file path=xl/sharedStrings.xml><?xml version="1.0" encoding="utf-8"?>
<sst xmlns="http://schemas.openxmlformats.org/spreadsheetml/2006/main" count="575" uniqueCount="194">
  <si>
    <t>Agente Operacional</t>
  </si>
  <si>
    <t>Asisstente Administrativo</t>
  </si>
  <si>
    <t>Agente de Tecnologia da Informação</t>
  </si>
  <si>
    <t>Agente de Fiscalização</t>
  </si>
  <si>
    <t>Analista de Gestão Administrativa</t>
  </si>
  <si>
    <t>Analista de Tecnologia</t>
  </si>
  <si>
    <t>Advogado</t>
  </si>
  <si>
    <t>Contador</t>
  </si>
  <si>
    <t>Engenheiro</t>
  </si>
  <si>
    <t>Agente de Manutenção Predial</t>
  </si>
  <si>
    <t>Nível</t>
  </si>
  <si>
    <t>Referência/Categoria</t>
  </si>
  <si>
    <t>Tabela Abr/23</t>
  </si>
  <si>
    <t>Tabela Out/23</t>
  </si>
  <si>
    <t>Degrau</t>
  </si>
  <si>
    <t>Valor</t>
  </si>
  <si>
    <t>I</t>
  </si>
  <si>
    <t>F1</t>
  </si>
  <si>
    <t>AA1</t>
  </si>
  <si>
    <t>T1</t>
  </si>
  <si>
    <t>AF1</t>
  </si>
  <si>
    <t>AG1</t>
  </si>
  <si>
    <t>AT1</t>
  </si>
  <si>
    <t>AD1</t>
  </si>
  <si>
    <t>C1</t>
  </si>
  <si>
    <t>E1</t>
  </si>
  <si>
    <t>F2</t>
  </si>
  <si>
    <t>AA2</t>
  </si>
  <si>
    <t>T2</t>
  </si>
  <si>
    <t>AF2</t>
  </si>
  <si>
    <t>AG2</t>
  </si>
  <si>
    <t>AT2</t>
  </si>
  <si>
    <t>AD2</t>
  </si>
  <si>
    <t>C2</t>
  </si>
  <si>
    <t>E2</t>
  </si>
  <si>
    <t>F3</t>
  </si>
  <si>
    <t>AA3</t>
  </si>
  <si>
    <t>T3</t>
  </si>
  <si>
    <t>AF3</t>
  </si>
  <si>
    <t>AG3</t>
  </si>
  <si>
    <t>AT3</t>
  </si>
  <si>
    <t>AD3</t>
  </si>
  <si>
    <t>C3</t>
  </si>
  <si>
    <t>E3</t>
  </si>
  <si>
    <t>F4</t>
  </si>
  <si>
    <t>AA4</t>
  </si>
  <si>
    <t>T4</t>
  </si>
  <si>
    <t>AF4</t>
  </si>
  <si>
    <t>AG4</t>
  </si>
  <si>
    <t>AT4</t>
  </si>
  <si>
    <t>AD4</t>
  </si>
  <si>
    <t>C4</t>
  </si>
  <si>
    <t>E4</t>
  </si>
  <si>
    <t>F5</t>
  </si>
  <si>
    <t>AA5</t>
  </si>
  <si>
    <t>T5</t>
  </si>
  <si>
    <t>AF5</t>
  </si>
  <si>
    <t>AG5</t>
  </si>
  <si>
    <t>AT5</t>
  </si>
  <si>
    <t>AD5</t>
  </si>
  <si>
    <t>C5</t>
  </si>
  <si>
    <t>E5</t>
  </si>
  <si>
    <t>F6</t>
  </si>
  <si>
    <t>AA6</t>
  </si>
  <si>
    <t>T6</t>
  </si>
  <si>
    <t>AF6</t>
  </si>
  <si>
    <t>II</t>
  </si>
  <si>
    <t>AG6</t>
  </si>
  <si>
    <t>AT6</t>
  </si>
  <si>
    <t>AD6</t>
  </si>
  <si>
    <t>C6</t>
  </si>
  <si>
    <t>E6</t>
  </si>
  <si>
    <t>F7</t>
  </si>
  <si>
    <t>AA7</t>
  </si>
  <si>
    <t>T7</t>
  </si>
  <si>
    <t>AF7</t>
  </si>
  <si>
    <t>AG7</t>
  </si>
  <si>
    <t>AT7</t>
  </si>
  <si>
    <t>AD7</t>
  </si>
  <si>
    <t>C7</t>
  </si>
  <si>
    <t>E7</t>
  </si>
  <si>
    <t>F8</t>
  </si>
  <si>
    <t>AA8</t>
  </si>
  <si>
    <t>T8</t>
  </si>
  <si>
    <t>AF8</t>
  </si>
  <si>
    <t>AG8</t>
  </si>
  <si>
    <t>AT8</t>
  </si>
  <si>
    <t>AD8</t>
  </si>
  <si>
    <t>C8</t>
  </si>
  <si>
    <t>E8</t>
  </si>
  <si>
    <t>F9</t>
  </si>
  <si>
    <t>AA9</t>
  </si>
  <si>
    <t>T9</t>
  </si>
  <si>
    <t>AF9</t>
  </si>
  <si>
    <t>AG9</t>
  </si>
  <si>
    <t>AT9</t>
  </si>
  <si>
    <t>AD9</t>
  </si>
  <si>
    <t>C9</t>
  </si>
  <si>
    <t>E9</t>
  </si>
  <si>
    <t>F10</t>
  </si>
  <si>
    <t>AA10</t>
  </si>
  <si>
    <t>T10</t>
  </si>
  <si>
    <t>AF10</t>
  </si>
  <si>
    <t>AG10</t>
  </si>
  <si>
    <t>AT10</t>
  </si>
  <si>
    <t>AD10</t>
  </si>
  <si>
    <t>C10</t>
  </si>
  <si>
    <t>E10</t>
  </si>
  <si>
    <t>F11</t>
  </si>
  <si>
    <t>AA11</t>
  </si>
  <si>
    <t>T11</t>
  </si>
  <si>
    <t>AF11</t>
  </si>
  <si>
    <t>III</t>
  </si>
  <si>
    <t>AG11</t>
  </si>
  <si>
    <t>AT11</t>
  </si>
  <si>
    <t>AD11</t>
  </si>
  <si>
    <t>C11</t>
  </si>
  <si>
    <t>E11</t>
  </si>
  <si>
    <t>F12</t>
  </si>
  <si>
    <t>AA12</t>
  </si>
  <si>
    <t>T12</t>
  </si>
  <si>
    <t>AF12</t>
  </si>
  <si>
    <t>AG12</t>
  </si>
  <si>
    <t>AT12</t>
  </si>
  <si>
    <t>AD12</t>
  </si>
  <si>
    <t>C12</t>
  </si>
  <si>
    <t>E12</t>
  </si>
  <si>
    <t>F13</t>
  </si>
  <si>
    <t>AA13</t>
  </si>
  <si>
    <t>T13</t>
  </si>
  <si>
    <t>AF13</t>
  </si>
  <si>
    <t>AG13</t>
  </si>
  <si>
    <t>AT13</t>
  </si>
  <si>
    <t>AD13</t>
  </si>
  <si>
    <t>C13</t>
  </si>
  <si>
    <t>E13</t>
  </si>
  <si>
    <t>F14</t>
  </si>
  <si>
    <t>AA14</t>
  </si>
  <si>
    <t>T14</t>
  </si>
  <si>
    <t>AF14</t>
  </si>
  <si>
    <t>AG14</t>
  </si>
  <si>
    <t>AT14</t>
  </si>
  <si>
    <t>AD14</t>
  </si>
  <si>
    <t>C14</t>
  </si>
  <si>
    <t>E14</t>
  </si>
  <si>
    <t>F15</t>
  </si>
  <si>
    <t>AA15</t>
  </si>
  <si>
    <t>T15</t>
  </si>
  <si>
    <t>AF15</t>
  </si>
  <si>
    <t>AG15</t>
  </si>
  <si>
    <t>AT15</t>
  </si>
  <si>
    <t>AD15</t>
  </si>
  <si>
    <t>C15</t>
  </si>
  <si>
    <t>E15</t>
  </si>
  <si>
    <t>Reajuste mai/2023</t>
  </si>
  <si>
    <t>CARGOS DE GESTÃO</t>
  </si>
  <si>
    <t>ASSESSOR NIVEL I</t>
  </si>
  <si>
    <t>CHEFE DE EQUIPE</t>
  </si>
  <si>
    <t>CONSULTOR JURÍDICO</t>
  </si>
  <si>
    <t>GERENTE EXECUTIVO/GEP</t>
  </si>
  <si>
    <t>GERENTE REGIONAL</t>
  </si>
  <si>
    <t>SUPERINTENDENTE</t>
  </si>
  <si>
    <t>SECRETÁRIO EXECUTIVO</t>
  </si>
  <si>
    <t>G1</t>
  </si>
  <si>
    <t>G2</t>
  </si>
  <si>
    <t>G3</t>
  </si>
  <si>
    <t>G4</t>
  </si>
  <si>
    <t>G5</t>
  </si>
  <si>
    <t>G6</t>
  </si>
  <si>
    <t>G7</t>
  </si>
  <si>
    <t>G8</t>
  </si>
  <si>
    <t>CHEFE DE GABINETE</t>
  </si>
  <si>
    <t>ASSESSOR NIVEL II</t>
  </si>
  <si>
    <t>GERENTE DE DEPARTAMENTO</t>
  </si>
  <si>
    <t>ASSESSOR NIVEL III</t>
  </si>
  <si>
    <t>Índice de Reajuste Salarial a partir de 01.05.2024: 3,2328%</t>
  </si>
  <si>
    <r>
      <t>Variação do índice do </t>
    </r>
    <r>
      <rPr>
        <b/>
        <sz val="11"/>
        <color rgb="FF201F1E"/>
        <rFont val="Arial"/>
        <family val="2"/>
      </rPr>
      <t>INPC de maio/2023 a abril/20</t>
    </r>
    <r>
      <rPr>
        <b/>
        <sz val="11"/>
        <color rgb="FF000000"/>
        <rFont val="Arial"/>
        <family val="2"/>
      </rPr>
      <t>24</t>
    </r>
  </si>
  <si>
    <t>Reajuste mai/2024</t>
  </si>
  <si>
    <t>Analista Técnico</t>
  </si>
  <si>
    <t>ATE1</t>
  </si>
  <si>
    <t>ATE2</t>
  </si>
  <si>
    <t>ATE3</t>
  </si>
  <si>
    <t>ATE4</t>
  </si>
  <si>
    <t>ATE5</t>
  </si>
  <si>
    <t>ATE6</t>
  </si>
  <si>
    <t>ATE7</t>
  </si>
  <si>
    <t>ATE8</t>
  </si>
  <si>
    <t>ATE9</t>
  </si>
  <si>
    <t>ATE10</t>
  </si>
  <si>
    <t>ATE11</t>
  </si>
  <si>
    <t>ATE12</t>
  </si>
  <si>
    <t>ATE13</t>
  </si>
  <si>
    <t>ATE14</t>
  </si>
  <si>
    <t>ATE15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</si>
</sst>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0_-;\-* #,##0.0000_-;_-* &quot;-&quot;??_-;_-@_-"/>
    <numFmt numFmtId="165" formatCode="_-* #,##0.00000_-;\-* #,##0.00000_-;_-* &quot;-&quot;??_-;_-@_-"/>
    <numFmt numFmtId="166" formatCode="0.000000"/>
    <numFmt numFmtId="167" formatCode="_-* #,##0.00_-;\-* #,##0.00_-;_-* &quot;-&quot;????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201F1E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0" borderId="2" xfId="0" applyBorder="1"/>
    <xf numFmtId="43" fontId="0" fillId="0" borderId="2" xfId="1" applyFont="1" applyBorder="1"/>
    <xf numFmtId="10" fontId="0" fillId="0" borderId="0" xfId="2" applyNumberFormat="1" applyFont="1"/>
    <xf numFmtId="43" fontId="0" fillId="0" borderId="0" xfId="0" applyNumberFormat="1"/>
    <xf numFmtId="10" fontId="0" fillId="2" borderId="2" xfId="0" applyNumberFormat="1" applyFill="1" applyBorder="1"/>
    <xf numFmtId="164" fontId="0" fillId="0" borderId="0" xfId="0" applyNumberFormat="1"/>
    <xf numFmtId="165" fontId="0" fillId="0" borderId="0" xfId="0" applyNumberFormat="1"/>
    <xf numFmtId="166" fontId="3" fillId="2" borderId="2" xfId="2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66" fontId="3" fillId="2" borderId="3" xfId="2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5" borderId="2" xfId="0" applyFill="1" applyBorder="1"/>
    <xf numFmtId="43" fontId="0" fillId="5" borderId="2" xfId="1" applyFont="1" applyFill="1" applyBorder="1"/>
    <xf numFmtId="10" fontId="0" fillId="5" borderId="2" xfId="0" applyNumberFormat="1" applyFill="1" applyBorder="1"/>
    <xf numFmtId="167" fontId="0" fillId="0" borderId="2" xfId="0" applyNumberFormat="1" applyBorder="1"/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E35"/>
  <sheetViews>
    <sheetView zoomScaleNormal="100" workbookViewId="0">
      <selection activeCell="BW22" sqref="BW22"/>
    </sheetView>
  </sheetViews>
  <sheetFormatPr defaultRowHeight="15" x14ac:dyDescent="0.25"/>
  <cols>
    <col min="1" max="1" width="5.5703125" bestFit="1" customWidth="1"/>
    <col min="2" max="2" width="24.7109375" customWidth="1"/>
    <col min="3" max="3" width="7.5703125" bestFit="1" customWidth="1"/>
    <col min="4" max="4" width="10.5703125" bestFit="1" customWidth="1"/>
    <col min="5" max="5" width="17.7109375" bestFit="1" customWidth="1"/>
    <col min="6" max="6" width="7.5703125" bestFit="1" customWidth="1"/>
    <col min="7" max="7" width="9.5703125" bestFit="1" customWidth="1"/>
    <col min="9" max="9" width="5.5703125" bestFit="1" customWidth="1"/>
    <col min="10" max="10" width="20.5703125" bestFit="1" customWidth="1"/>
    <col min="11" max="11" width="7.5703125" bestFit="1" customWidth="1"/>
    <col min="12" max="12" width="9.5703125" bestFit="1" customWidth="1"/>
    <col min="13" max="13" width="17.7109375" bestFit="1" customWidth="1"/>
    <col min="14" max="14" width="7.5703125" bestFit="1" customWidth="1"/>
    <col min="15" max="15" width="9.5703125" bestFit="1" customWidth="1"/>
    <col min="17" max="17" width="5.5703125" bestFit="1" customWidth="1"/>
    <col min="18" max="18" width="20.5703125" bestFit="1" customWidth="1"/>
    <col min="19" max="19" width="7.5703125" bestFit="1" customWidth="1"/>
    <col min="20" max="20" width="9.5703125" bestFit="1" customWidth="1"/>
    <col min="21" max="21" width="17.7109375" bestFit="1" customWidth="1"/>
    <col min="22" max="22" width="7.5703125" bestFit="1" customWidth="1"/>
    <col min="23" max="23" width="9.5703125" bestFit="1" customWidth="1"/>
    <col min="25" max="25" width="5.5703125" bestFit="1" customWidth="1"/>
    <col min="26" max="26" width="20.5703125" bestFit="1" customWidth="1"/>
    <col min="27" max="27" width="7.5703125" bestFit="1" customWidth="1"/>
    <col min="28" max="28" width="9.5703125" bestFit="1" customWidth="1"/>
    <col min="29" max="29" width="17.7109375" bestFit="1" customWidth="1"/>
    <col min="30" max="30" width="7.5703125" bestFit="1" customWidth="1"/>
    <col min="31" max="31" width="9.5703125" bestFit="1" customWidth="1"/>
    <col min="33" max="33" width="5.5703125" bestFit="1" customWidth="1"/>
    <col min="34" max="34" width="20.5703125" bestFit="1" customWidth="1"/>
    <col min="35" max="35" width="7.5703125" bestFit="1" customWidth="1"/>
    <col min="36" max="36" width="10.5703125" bestFit="1" customWidth="1"/>
    <col min="37" max="37" width="17.7109375" bestFit="1" customWidth="1"/>
    <col min="38" max="38" width="7.5703125" bestFit="1" customWidth="1"/>
    <col min="39" max="39" width="10.5703125" bestFit="1" customWidth="1"/>
    <col min="41" max="41" width="5.5703125" bestFit="1" customWidth="1"/>
    <col min="42" max="42" width="20.5703125" bestFit="1" customWidth="1"/>
    <col min="43" max="43" width="7.5703125" bestFit="1" customWidth="1"/>
    <col min="44" max="44" width="10.5703125" bestFit="1" customWidth="1"/>
    <col min="45" max="45" width="17.7109375" bestFit="1" customWidth="1"/>
    <col min="46" max="46" width="7.5703125" bestFit="1" customWidth="1"/>
    <col min="47" max="47" width="10.5703125" bestFit="1" customWidth="1"/>
    <col min="49" max="49" width="5.5703125" bestFit="1" customWidth="1"/>
    <col min="50" max="50" width="20.5703125" bestFit="1" customWidth="1"/>
    <col min="51" max="51" width="7.5703125" bestFit="1" customWidth="1"/>
    <col min="52" max="52" width="10.5703125" bestFit="1" customWidth="1"/>
    <col min="53" max="53" width="17.7109375" bestFit="1" customWidth="1"/>
    <col min="54" max="54" width="7.5703125" bestFit="1" customWidth="1"/>
    <col min="55" max="55" width="10.5703125" bestFit="1" customWidth="1"/>
    <col min="57" max="57" width="5.5703125" bestFit="1" customWidth="1"/>
    <col min="58" max="58" width="20.5703125" bestFit="1" customWidth="1"/>
    <col min="59" max="59" width="7.5703125" bestFit="1" customWidth="1"/>
    <col min="60" max="60" width="10.5703125" bestFit="1" customWidth="1"/>
    <col min="61" max="61" width="17.7109375" bestFit="1" customWidth="1"/>
    <col min="62" max="62" width="7.5703125" bestFit="1" customWidth="1"/>
    <col min="63" max="63" width="10.5703125" bestFit="1" customWidth="1"/>
    <col min="65" max="65" width="5.5703125" bestFit="1" customWidth="1"/>
    <col min="66" max="66" width="20.5703125" bestFit="1" customWidth="1"/>
    <col min="67" max="67" width="7.5703125" bestFit="1" customWidth="1"/>
    <col min="68" max="68" width="10.5703125" bestFit="1" customWidth="1"/>
    <col min="69" max="69" width="17.7109375" bestFit="1" customWidth="1"/>
    <col min="70" max="70" width="7.5703125" bestFit="1" customWidth="1"/>
    <col min="71" max="71" width="10.5703125" bestFit="1" customWidth="1"/>
    <col min="73" max="73" width="5.5703125" bestFit="1" customWidth="1"/>
    <col min="74" max="74" width="20.5703125" bestFit="1" customWidth="1"/>
    <col min="75" max="75" width="17.7109375" bestFit="1" customWidth="1"/>
    <col min="77" max="77" width="5.5703125" bestFit="1" customWidth="1"/>
    <col min="78" max="78" width="20.5703125" bestFit="1" customWidth="1"/>
    <col min="79" max="79" width="7.5703125" bestFit="1" customWidth="1"/>
    <col min="80" max="80" width="9.5703125" bestFit="1" customWidth="1"/>
    <col min="81" max="81" width="17.7109375" bestFit="1" customWidth="1"/>
    <col min="82" max="82" width="7.5703125" bestFit="1" customWidth="1"/>
    <col min="83" max="83" width="9.5703125" bestFit="1" customWidth="1"/>
  </cols>
  <sheetData>
    <row r="2" spans="1:83" s="1" customFormat="1" x14ac:dyDescent="0.25">
      <c r="A2" s="24" t="s">
        <v>0</v>
      </c>
      <c r="B2" s="24"/>
      <c r="C2" s="24"/>
      <c r="D2" s="24"/>
      <c r="E2" s="24"/>
      <c r="F2" s="24"/>
      <c r="G2" s="24"/>
      <c r="I2" s="24" t="s">
        <v>1</v>
      </c>
      <c r="J2" s="24"/>
      <c r="K2" s="24"/>
      <c r="L2" s="24"/>
      <c r="M2" s="24"/>
      <c r="N2" s="24"/>
      <c r="O2" s="24"/>
      <c r="Q2" s="24" t="s">
        <v>2</v>
      </c>
      <c r="R2" s="24"/>
      <c r="S2" s="24"/>
      <c r="T2" s="24"/>
      <c r="U2" s="24"/>
      <c r="V2" s="24"/>
      <c r="W2" s="24"/>
      <c r="Y2" s="24" t="s">
        <v>3</v>
      </c>
      <c r="Z2" s="24"/>
      <c r="AA2" s="24"/>
      <c r="AB2" s="24"/>
      <c r="AC2" s="24"/>
      <c r="AD2" s="24"/>
      <c r="AE2" s="24"/>
      <c r="AG2" s="24" t="s">
        <v>4</v>
      </c>
      <c r="AH2" s="24"/>
      <c r="AI2" s="24"/>
      <c r="AJ2" s="24"/>
      <c r="AK2" s="24"/>
      <c r="AL2" s="24"/>
      <c r="AM2" s="24"/>
      <c r="AO2" s="24" t="s">
        <v>5</v>
      </c>
      <c r="AP2" s="24"/>
      <c r="AQ2" s="24"/>
      <c r="AR2" s="24"/>
      <c r="AS2" s="24"/>
      <c r="AT2" s="24"/>
      <c r="AU2" s="24"/>
      <c r="AW2" s="24" t="s">
        <v>6</v>
      </c>
      <c r="AX2" s="24"/>
      <c r="AY2" s="24"/>
      <c r="AZ2" s="24"/>
      <c r="BA2" s="24"/>
      <c r="BB2" s="24"/>
      <c r="BC2" s="24"/>
      <c r="BE2" s="24" t="s">
        <v>7</v>
      </c>
      <c r="BF2" s="24"/>
      <c r="BG2" s="24"/>
      <c r="BH2" s="24"/>
      <c r="BI2" s="24"/>
      <c r="BJ2" s="24"/>
      <c r="BK2" s="24"/>
      <c r="BM2" s="24" t="s">
        <v>8</v>
      </c>
      <c r="BN2" s="24"/>
      <c r="BO2" s="24"/>
      <c r="BP2" s="24"/>
      <c r="BQ2" s="24"/>
      <c r="BR2" s="24"/>
      <c r="BS2" s="24"/>
      <c r="BU2" s="24" t="s">
        <v>178</v>
      </c>
      <c r="BV2" s="24"/>
      <c r="BW2" s="24"/>
      <c r="BY2" s="24" t="s">
        <v>9</v>
      </c>
      <c r="BZ2" s="24"/>
      <c r="CA2" s="24"/>
      <c r="CB2" s="24"/>
      <c r="CC2" s="24"/>
      <c r="CD2" s="24"/>
      <c r="CE2" s="24"/>
    </row>
    <row r="3" spans="1:83" ht="15.75" customHeight="1" x14ac:dyDescent="0.25">
      <c r="A3" s="25" t="s">
        <v>10</v>
      </c>
      <c r="B3" s="25" t="s">
        <v>11</v>
      </c>
      <c r="C3" s="25" t="s">
        <v>12</v>
      </c>
      <c r="D3" s="25"/>
      <c r="E3" s="12" t="s">
        <v>154</v>
      </c>
      <c r="F3" s="26" t="s">
        <v>13</v>
      </c>
      <c r="G3" s="26"/>
      <c r="I3" s="25" t="s">
        <v>10</v>
      </c>
      <c r="J3" s="25" t="s">
        <v>11</v>
      </c>
      <c r="K3" s="25" t="s">
        <v>12</v>
      </c>
      <c r="L3" s="25"/>
      <c r="M3" s="12" t="s">
        <v>154</v>
      </c>
      <c r="N3" s="26" t="s">
        <v>13</v>
      </c>
      <c r="O3" s="26"/>
      <c r="Q3" s="25" t="s">
        <v>10</v>
      </c>
      <c r="R3" s="25" t="s">
        <v>11</v>
      </c>
      <c r="S3" s="25" t="s">
        <v>12</v>
      </c>
      <c r="T3" s="25"/>
      <c r="U3" s="12" t="s">
        <v>154</v>
      </c>
      <c r="V3" s="26" t="s">
        <v>13</v>
      </c>
      <c r="W3" s="26"/>
      <c r="Y3" s="25" t="s">
        <v>10</v>
      </c>
      <c r="Z3" s="25" t="s">
        <v>11</v>
      </c>
      <c r="AA3" s="25" t="s">
        <v>12</v>
      </c>
      <c r="AB3" s="25"/>
      <c r="AC3" s="12" t="s">
        <v>154</v>
      </c>
      <c r="AD3" s="26" t="s">
        <v>13</v>
      </c>
      <c r="AE3" s="26"/>
      <c r="AG3" s="25" t="s">
        <v>10</v>
      </c>
      <c r="AH3" s="25" t="s">
        <v>11</v>
      </c>
      <c r="AI3" s="25" t="s">
        <v>12</v>
      </c>
      <c r="AJ3" s="25"/>
      <c r="AK3" s="12" t="s">
        <v>154</v>
      </c>
      <c r="AL3" s="26" t="s">
        <v>13</v>
      </c>
      <c r="AM3" s="26"/>
      <c r="AO3" s="25" t="s">
        <v>10</v>
      </c>
      <c r="AP3" s="25" t="s">
        <v>11</v>
      </c>
      <c r="AQ3" s="25" t="s">
        <v>12</v>
      </c>
      <c r="AR3" s="25"/>
      <c r="AS3" s="12" t="s">
        <v>154</v>
      </c>
      <c r="AT3" s="26" t="s">
        <v>13</v>
      </c>
      <c r="AU3" s="26"/>
      <c r="AW3" s="25" t="s">
        <v>10</v>
      </c>
      <c r="AX3" s="25" t="s">
        <v>11</v>
      </c>
      <c r="AY3" s="25" t="s">
        <v>12</v>
      </c>
      <c r="AZ3" s="25"/>
      <c r="BA3" s="12" t="s">
        <v>154</v>
      </c>
      <c r="BB3" s="26" t="s">
        <v>13</v>
      </c>
      <c r="BC3" s="26"/>
      <c r="BE3" s="25" t="s">
        <v>10</v>
      </c>
      <c r="BF3" s="25" t="s">
        <v>11</v>
      </c>
      <c r="BG3" s="25" t="s">
        <v>12</v>
      </c>
      <c r="BH3" s="25"/>
      <c r="BI3" s="12" t="s">
        <v>154</v>
      </c>
      <c r="BJ3" s="26" t="s">
        <v>13</v>
      </c>
      <c r="BK3" s="26"/>
      <c r="BM3" s="25" t="s">
        <v>10</v>
      </c>
      <c r="BN3" s="25" t="s">
        <v>11</v>
      </c>
      <c r="BO3" s="25" t="s">
        <v>12</v>
      </c>
      <c r="BP3" s="25"/>
      <c r="BQ3" s="12" t="s">
        <v>154</v>
      </c>
      <c r="BR3" s="26" t="s">
        <v>13</v>
      </c>
      <c r="BS3" s="26"/>
      <c r="BU3" s="25" t="s">
        <v>10</v>
      </c>
      <c r="BV3" s="25" t="s">
        <v>11</v>
      </c>
      <c r="BW3" s="12"/>
      <c r="BY3" s="25" t="s">
        <v>10</v>
      </c>
      <c r="BZ3" s="25" t="s">
        <v>11</v>
      </c>
      <c r="CA3" s="25" t="s">
        <v>12</v>
      </c>
      <c r="CB3" s="25"/>
      <c r="CC3" s="12" t="s">
        <v>154</v>
      </c>
      <c r="CD3" s="26" t="s">
        <v>13</v>
      </c>
      <c r="CE3" s="26"/>
    </row>
    <row r="4" spans="1:83" ht="15.75" customHeight="1" x14ac:dyDescent="0.25">
      <c r="A4" s="25"/>
      <c r="B4" s="25"/>
      <c r="C4" s="2" t="s">
        <v>14</v>
      </c>
      <c r="D4" s="2" t="s">
        <v>15</v>
      </c>
      <c r="E4" s="11">
        <v>1.038343</v>
      </c>
      <c r="F4" s="16" t="s">
        <v>14</v>
      </c>
      <c r="G4" s="16" t="s">
        <v>15</v>
      </c>
      <c r="I4" s="25"/>
      <c r="J4" s="25"/>
      <c r="K4" s="2" t="s">
        <v>14</v>
      </c>
      <c r="L4" s="2" t="s">
        <v>15</v>
      </c>
      <c r="M4" s="11">
        <v>1.038343</v>
      </c>
      <c r="N4" s="16" t="s">
        <v>14</v>
      </c>
      <c r="O4" s="16" t="s">
        <v>15</v>
      </c>
      <c r="Q4" s="25"/>
      <c r="R4" s="25"/>
      <c r="S4" s="2" t="s">
        <v>14</v>
      </c>
      <c r="T4" s="2" t="s">
        <v>15</v>
      </c>
      <c r="U4" s="11">
        <v>1.038343</v>
      </c>
      <c r="V4" s="16" t="s">
        <v>14</v>
      </c>
      <c r="W4" s="16" t="s">
        <v>15</v>
      </c>
      <c r="Y4" s="25"/>
      <c r="Z4" s="25"/>
      <c r="AA4" s="2" t="s">
        <v>14</v>
      </c>
      <c r="AB4" s="2" t="s">
        <v>15</v>
      </c>
      <c r="AC4" s="11">
        <v>1.038343</v>
      </c>
      <c r="AD4" s="16" t="s">
        <v>14</v>
      </c>
      <c r="AE4" s="16" t="s">
        <v>15</v>
      </c>
      <c r="AG4" s="25"/>
      <c r="AH4" s="25"/>
      <c r="AI4" s="2" t="s">
        <v>14</v>
      </c>
      <c r="AJ4" s="2" t="s">
        <v>15</v>
      </c>
      <c r="AK4" s="11">
        <v>1.038343</v>
      </c>
      <c r="AL4" s="16" t="s">
        <v>14</v>
      </c>
      <c r="AM4" s="16" t="s">
        <v>15</v>
      </c>
      <c r="AO4" s="25"/>
      <c r="AP4" s="25"/>
      <c r="AQ4" s="2" t="s">
        <v>14</v>
      </c>
      <c r="AR4" s="2" t="s">
        <v>15</v>
      </c>
      <c r="AS4" s="11">
        <v>1.038343</v>
      </c>
      <c r="AT4" s="16" t="s">
        <v>14</v>
      </c>
      <c r="AU4" s="16" t="s">
        <v>15</v>
      </c>
      <c r="AW4" s="25"/>
      <c r="AX4" s="25"/>
      <c r="AY4" s="2" t="s">
        <v>14</v>
      </c>
      <c r="AZ4" s="2" t="s">
        <v>15</v>
      </c>
      <c r="BA4" s="11">
        <v>1.038343</v>
      </c>
      <c r="BB4" s="16" t="s">
        <v>14</v>
      </c>
      <c r="BC4" s="16" t="s">
        <v>15</v>
      </c>
      <c r="BE4" s="25"/>
      <c r="BF4" s="25"/>
      <c r="BG4" s="2" t="s">
        <v>14</v>
      </c>
      <c r="BH4" s="2" t="s">
        <v>15</v>
      </c>
      <c r="BI4" s="11">
        <v>1.038343</v>
      </c>
      <c r="BJ4" s="16" t="s">
        <v>14</v>
      </c>
      <c r="BK4" s="16" t="s">
        <v>15</v>
      </c>
      <c r="BM4" s="25"/>
      <c r="BN4" s="25"/>
      <c r="BO4" s="2" t="s">
        <v>14</v>
      </c>
      <c r="BP4" s="2" t="s">
        <v>15</v>
      </c>
      <c r="BQ4" s="11">
        <v>1.038343</v>
      </c>
      <c r="BR4" s="16" t="s">
        <v>14</v>
      </c>
      <c r="BS4" s="16" t="s">
        <v>15</v>
      </c>
      <c r="BU4" s="25"/>
      <c r="BV4" s="25"/>
      <c r="BW4" s="11"/>
      <c r="BY4" s="25"/>
      <c r="BZ4" s="25"/>
      <c r="CA4" s="2" t="s">
        <v>14</v>
      </c>
      <c r="CB4" s="2" t="s">
        <v>15</v>
      </c>
      <c r="CC4" s="11">
        <v>1.038343</v>
      </c>
      <c r="CD4" s="16" t="s">
        <v>14</v>
      </c>
      <c r="CE4" s="16" t="s">
        <v>15</v>
      </c>
    </row>
    <row r="5" spans="1:83" ht="15.75" x14ac:dyDescent="0.25">
      <c r="A5" s="27" t="s">
        <v>16</v>
      </c>
      <c r="B5" s="3" t="s">
        <v>17</v>
      </c>
      <c r="C5" s="4"/>
      <c r="D5" s="5">
        <f>G5*(1-2%)</f>
        <v>2425.5</v>
      </c>
      <c r="E5" s="5">
        <v>2518.5009464999998</v>
      </c>
      <c r="F5" s="17"/>
      <c r="G5" s="18">
        <f>2250*(1+10%)</f>
        <v>2475</v>
      </c>
      <c r="H5" s="6"/>
      <c r="I5" s="27" t="s">
        <v>16</v>
      </c>
      <c r="J5" s="3" t="s">
        <v>18</v>
      </c>
      <c r="K5" s="4"/>
      <c r="L5" s="5">
        <v>3920</v>
      </c>
      <c r="M5" s="5">
        <v>4070.31</v>
      </c>
      <c r="N5" s="17"/>
      <c r="O5" s="18">
        <v>4000</v>
      </c>
      <c r="Q5" s="27" t="s">
        <v>16</v>
      </c>
      <c r="R5" s="3" t="s">
        <v>19</v>
      </c>
      <c r="S5" s="4"/>
      <c r="T5" s="5">
        <f>W5*(1-2%)</f>
        <v>4581.5</v>
      </c>
      <c r="U5" s="5">
        <v>4757.1684544999998</v>
      </c>
      <c r="V5" s="17"/>
      <c r="W5" s="18">
        <f>4250*(1+10%)</f>
        <v>4675</v>
      </c>
      <c r="X5" s="7"/>
      <c r="Y5" s="27" t="s">
        <v>16</v>
      </c>
      <c r="Z5" s="3" t="s">
        <v>20</v>
      </c>
      <c r="AA5" s="4"/>
      <c r="AB5" s="5">
        <f>AE5*(1-2%)</f>
        <v>5012.7</v>
      </c>
      <c r="AC5" s="5">
        <v>5204.91</v>
      </c>
      <c r="AD5" s="17"/>
      <c r="AE5" s="18">
        <f>4650*(1+10%)</f>
        <v>5115</v>
      </c>
      <c r="AG5" s="28" t="s">
        <v>16</v>
      </c>
      <c r="AH5" s="3" t="s">
        <v>21</v>
      </c>
      <c r="AI5" s="4"/>
      <c r="AJ5" s="5">
        <f>AM5*(1-2%)</f>
        <v>9702</v>
      </c>
      <c r="AK5" s="5">
        <v>10074.01</v>
      </c>
      <c r="AL5" s="17"/>
      <c r="AM5" s="18">
        <f>9000*(1+10%)</f>
        <v>9900</v>
      </c>
      <c r="AO5" s="28" t="s">
        <v>16</v>
      </c>
      <c r="AP5" s="3" t="s">
        <v>22</v>
      </c>
      <c r="AQ5" s="4"/>
      <c r="AR5" s="5">
        <f>AU5*(1-2%)</f>
        <v>9702</v>
      </c>
      <c r="AS5" s="5">
        <v>10074.003785999999</v>
      </c>
      <c r="AT5" s="17"/>
      <c r="AU5" s="18">
        <f>9000*(1+10%)</f>
        <v>9900</v>
      </c>
      <c r="AW5" s="28" t="s">
        <v>16</v>
      </c>
      <c r="AX5" s="3" t="s">
        <v>23</v>
      </c>
      <c r="AY5" s="4"/>
      <c r="AZ5" s="5">
        <f>BC5*(1-2%)</f>
        <v>11760</v>
      </c>
      <c r="BA5" s="5">
        <v>12210.92</v>
      </c>
      <c r="BB5" s="17"/>
      <c r="BC5" s="18">
        <v>12000</v>
      </c>
      <c r="BE5" s="28" t="s">
        <v>16</v>
      </c>
      <c r="BF5" s="3" t="s">
        <v>24</v>
      </c>
      <c r="BG5" s="4"/>
      <c r="BH5" s="5">
        <f>BK5*(1-2%)</f>
        <v>9971.5</v>
      </c>
      <c r="BI5" s="5">
        <v>10353.837224500001</v>
      </c>
      <c r="BJ5" s="17"/>
      <c r="BK5" s="18">
        <f>9250*(1+10%)</f>
        <v>10175</v>
      </c>
      <c r="BM5" s="28" t="s">
        <v>16</v>
      </c>
      <c r="BN5" s="3" t="s">
        <v>25</v>
      </c>
      <c r="BO5" s="4"/>
      <c r="BP5" s="5">
        <f>BS5*(1-2%)</f>
        <v>11760</v>
      </c>
      <c r="BQ5" s="5">
        <v>12210.92</v>
      </c>
      <c r="BR5" s="17"/>
      <c r="BS5" s="18">
        <v>12000</v>
      </c>
      <c r="BU5" s="28" t="s">
        <v>16</v>
      </c>
      <c r="BV5" s="3" t="s">
        <v>179</v>
      </c>
      <c r="BW5" s="5">
        <v>12210.92</v>
      </c>
      <c r="BY5" s="27" t="s">
        <v>16</v>
      </c>
      <c r="BZ5" s="3" t="s">
        <v>18</v>
      </c>
      <c r="CA5" s="4"/>
      <c r="CB5" s="5">
        <v>3920</v>
      </c>
      <c r="CC5" s="5">
        <v>4070.31</v>
      </c>
      <c r="CD5" s="17"/>
      <c r="CE5" s="18">
        <v>4000</v>
      </c>
    </row>
    <row r="6" spans="1:83" ht="15.75" x14ac:dyDescent="0.25">
      <c r="A6" s="27"/>
      <c r="B6" s="3" t="s">
        <v>26</v>
      </c>
      <c r="C6" s="8">
        <v>0.03</v>
      </c>
      <c r="D6" s="5">
        <f>D5*(1+C6)</f>
        <v>2498.2649999999999</v>
      </c>
      <c r="E6" s="5">
        <v>2594.0748950000002</v>
      </c>
      <c r="F6" s="19">
        <v>0.03</v>
      </c>
      <c r="G6" s="18">
        <f>G5*(1+F6)</f>
        <v>2549.25</v>
      </c>
      <c r="I6" s="27"/>
      <c r="J6" s="3" t="s">
        <v>27</v>
      </c>
      <c r="K6" s="8">
        <v>0.03</v>
      </c>
      <c r="L6" s="5">
        <f>L5*(1+K6)</f>
        <v>4037.6</v>
      </c>
      <c r="M6" s="5">
        <v>4192.42</v>
      </c>
      <c r="N6" s="19">
        <v>0.03</v>
      </c>
      <c r="O6" s="18">
        <f>O5*(1+N6)</f>
        <v>4120</v>
      </c>
      <c r="Q6" s="27"/>
      <c r="R6" s="3" t="s">
        <v>28</v>
      </c>
      <c r="S6" s="8">
        <v>0.03</v>
      </c>
      <c r="T6" s="5">
        <f>T5*(1+S6)</f>
        <v>4718.9449999999997</v>
      </c>
      <c r="U6" s="5">
        <v>4899.8900000000003</v>
      </c>
      <c r="V6" s="19">
        <v>0.03</v>
      </c>
      <c r="W6" s="18">
        <f>W5*(1+V6)</f>
        <v>4815.25</v>
      </c>
      <c r="Y6" s="27"/>
      <c r="Z6" s="3" t="s">
        <v>29</v>
      </c>
      <c r="AA6" s="8">
        <v>0.03</v>
      </c>
      <c r="AB6" s="5">
        <f>AB5*(1+AA6)</f>
        <v>5163.0810000000001</v>
      </c>
      <c r="AC6" s="5">
        <v>5361.0490147830005</v>
      </c>
      <c r="AD6" s="19">
        <v>0.03</v>
      </c>
      <c r="AE6" s="18">
        <f>AE5*(1+AD6)</f>
        <v>5268.45</v>
      </c>
      <c r="AG6" s="29"/>
      <c r="AH6" s="3" t="s">
        <v>30</v>
      </c>
      <c r="AI6" s="8">
        <v>0.03</v>
      </c>
      <c r="AJ6" s="5">
        <f>AJ5*(1+AI6)</f>
        <v>9993.06</v>
      </c>
      <c r="AK6" s="5">
        <v>10376.23</v>
      </c>
      <c r="AL6" s="19">
        <v>0.03</v>
      </c>
      <c r="AM6" s="18">
        <f>AM5*(1+AL6)</f>
        <v>10197</v>
      </c>
      <c r="AO6" s="29"/>
      <c r="AP6" s="3" t="s">
        <v>31</v>
      </c>
      <c r="AQ6" s="8">
        <v>0.03</v>
      </c>
      <c r="AR6" s="5">
        <f>AR5*(1+AQ6)</f>
        <v>9993.06</v>
      </c>
      <c r="AS6" s="5">
        <v>10376.23</v>
      </c>
      <c r="AT6" s="19">
        <v>0.03</v>
      </c>
      <c r="AU6" s="18">
        <f>AU5*(1+AT6)</f>
        <v>10197</v>
      </c>
      <c r="AW6" s="29"/>
      <c r="AX6" s="3" t="s">
        <v>32</v>
      </c>
      <c r="AY6" s="8">
        <v>0.03</v>
      </c>
      <c r="AZ6" s="5">
        <f>AZ5*(1+AY6)</f>
        <v>12112.800000000001</v>
      </c>
      <c r="BA6" s="5">
        <v>12577.25</v>
      </c>
      <c r="BB6" s="19">
        <v>0.03</v>
      </c>
      <c r="BC6" s="18">
        <f>BC5*(1+BB6)</f>
        <v>12360</v>
      </c>
      <c r="BE6" s="29"/>
      <c r="BF6" s="3" t="s">
        <v>33</v>
      </c>
      <c r="BG6" s="8">
        <v>0.03</v>
      </c>
      <c r="BH6" s="5">
        <f>BH5*(1+BG6)</f>
        <v>10270.645</v>
      </c>
      <c r="BI6" s="5">
        <v>10664.46</v>
      </c>
      <c r="BJ6" s="19">
        <v>0.03</v>
      </c>
      <c r="BK6" s="18">
        <f>BK5*(1+BJ6)</f>
        <v>10480.25</v>
      </c>
      <c r="BM6" s="29"/>
      <c r="BN6" s="3" t="s">
        <v>34</v>
      </c>
      <c r="BO6" s="8">
        <v>0.03</v>
      </c>
      <c r="BP6" s="5">
        <f>BP5*(1+BO6)</f>
        <v>12112.800000000001</v>
      </c>
      <c r="BQ6" s="5">
        <v>12577.25</v>
      </c>
      <c r="BR6" s="19">
        <v>0.03</v>
      </c>
      <c r="BS6" s="18">
        <f>BS5*(1+BR6)</f>
        <v>12360</v>
      </c>
      <c r="BU6" s="29"/>
      <c r="BV6" s="3" t="s">
        <v>180</v>
      </c>
      <c r="BW6" s="5">
        <v>12577.25</v>
      </c>
      <c r="BY6" s="27"/>
      <c r="BZ6" s="3" t="s">
        <v>27</v>
      </c>
      <c r="CA6" s="8">
        <v>0.03</v>
      </c>
      <c r="CB6" s="5">
        <f>CB5*(1+CA6)</f>
        <v>4037.6</v>
      </c>
      <c r="CC6" s="5">
        <v>4192.42</v>
      </c>
      <c r="CD6" s="19">
        <v>0.03</v>
      </c>
      <c r="CE6" s="18">
        <f>CE5*(1+CD6)</f>
        <v>4120</v>
      </c>
    </row>
    <row r="7" spans="1:83" ht="15.75" x14ac:dyDescent="0.25">
      <c r="A7" s="27"/>
      <c r="B7" s="3" t="s">
        <v>35</v>
      </c>
      <c r="C7" s="8">
        <v>0.03</v>
      </c>
      <c r="D7" s="5">
        <f t="shared" ref="D7:G19" si="0">D6*(1+C7)</f>
        <v>2573.2129500000001</v>
      </c>
      <c r="E7" s="5">
        <v>2671.8776541418501</v>
      </c>
      <c r="F7" s="19">
        <v>0.03</v>
      </c>
      <c r="G7" s="18">
        <f t="shared" si="0"/>
        <v>2625.7275</v>
      </c>
      <c r="I7" s="27"/>
      <c r="J7" s="3" t="s">
        <v>36</v>
      </c>
      <c r="K7" s="8">
        <v>0.03</v>
      </c>
      <c r="L7" s="5">
        <f t="shared" ref="L7:L19" si="1">L6*(1+K7)</f>
        <v>4158.7280000000001</v>
      </c>
      <c r="M7" s="5">
        <v>4318.1861077040003</v>
      </c>
      <c r="N7" s="19">
        <v>0.03</v>
      </c>
      <c r="O7" s="18">
        <f t="shared" ref="O7:O19" si="2">O6*(1+N7)</f>
        <v>4243.6000000000004</v>
      </c>
      <c r="Q7" s="27"/>
      <c r="R7" s="3" t="s">
        <v>37</v>
      </c>
      <c r="S7" s="8">
        <v>0.03</v>
      </c>
      <c r="T7" s="5">
        <f t="shared" ref="T7:T19" si="3">T6*(1+S7)</f>
        <v>4860.5133500000002</v>
      </c>
      <c r="U7" s="5">
        <v>5046.8800133790501</v>
      </c>
      <c r="V7" s="19">
        <v>0.03</v>
      </c>
      <c r="W7" s="18">
        <f t="shared" ref="W7:W19" si="4">W6*(1+V7)</f>
        <v>4959.7075000000004</v>
      </c>
      <c r="Y7" s="27"/>
      <c r="Z7" s="3" t="s">
        <v>38</v>
      </c>
      <c r="AA7" s="8">
        <v>0.03</v>
      </c>
      <c r="AB7" s="5">
        <f t="shared" ref="AB7:AB19" si="5">AB6*(1+AA7)</f>
        <v>5317.97343</v>
      </c>
      <c r="AC7" s="5">
        <v>5521.8804852264902</v>
      </c>
      <c r="AD7" s="19">
        <v>0.03</v>
      </c>
      <c r="AE7" s="18">
        <f t="shared" ref="AE7:AE19" si="6">AE6*(1+AD7)</f>
        <v>5426.5034999999998</v>
      </c>
      <c r="AG7" s="29"/>
      <c r="AH7" s="3" t="s">
        <v>39</v>
      </c>
      <c r="AI7" s="8">
        <v>0.03</v>
      </c>
      <c r="AJ7" s="5">
        <f t="shared" ref="AJ7:AJ19" si="7">AJ6*(1+AI7)</f>
        <v>10292.8518</v>
      </c>
      <c r="AK7" s="5">
        <v>10687.510616567401</v>
      </c>
      <c r="AL7" s="19">
        <v>0.03</v>
      </c>
      <c r="AM7" s="18">
        <f t="shared" ref="AM7:AM19" si="8">AM6*(1+AL7)</f>
        <v>10502.91</v>
      </c>
      <c r="AO7" s="29"/>
      <c r="AP7" s="3" t="s">
        <v>40</v>
      </c>
      <c r="AQ7" s="8">
        <v>0.03</v>
      </c>
      <c r="AR7" s="5">
        <f t="shared" ref="AR7:AR19" si="9">AR6*(1+AQ7)</f>
        <v>10292.8518</v>
      </c>
      <c r="AS7" s="5">
        <v>10687.510616567401</v>
      </c>
      <c r="AT7" s="19">
        <v>0.03</v>
      </c>
      <c r="AU7" s="18">
        <f t="shared" ref="AU7:AU19" si="10">AU6*(1+AT7)</f>
        <v>10502.91</v>
      </c>
      <c r="AW7" s="29"/>
      <c r="AX7" s="3" t="s">
        <v>41</v>
      </c>
      <c r="AY7" s="8">
        <v>0.03</v>
      </c>
      <c r="AZ7" s="5">
        <f t="shared" ref="AZ7:AZ19" si="11">AZ6*(1+AY7)</f>
        <v>12476.184000000001</v>
      </c>
      <c r="BA7" s="5">
        <v>12954.558323112002</v>
      </c>
      <c r="BB7" s="19">
        <v>0.03</v>
      </c>
      <c r="BC7" s="18">
        <f t="shared" ref="BC7:BC19" si="12">BC6*(1+BB7)</f>
        <v>12730.800000000001</v>
      </c>
      <c r="BE7" s="29"/>
      <c r="BF7" s="3" t="s">
        <v>42</v>
      </c>
      <c r="BG7" s="8">
        <v>0.03</v>
      </c>
      <c r="BH7" s="5">
        <f t="shared" ref="BH7:BH19" si="13">BH6*(1+BG7)</f>
        <v>10578.764350000001</v>
      </c>
      <c r="BI7" s="5">
        <v>10984.3859114721</v>
      </c>
      <c r="BJ7" s="19">
        <v>0.03</v>
      </c>
      <c r="BK7" s="18">
        <f t="shared" ref="BK7:BK19" si="14">BK6*(1+BJ7)</f>
        <v>10794.657500000001</v>
      </c>
      <c r="BM7" s="29"/>
      <c r="BN7" s="3" t="s">
        <v>43</v>
      </c>
      <c r="BO7" s="8">
        <v>0.03</v>
      </c>
      <c r="BP7" s="5">
        <f t="shared" ref="BP7:BP19" si="15">BP6*(1+BO7)</f>
        <v>12476.184000000001</v>
      </c>
      <c r="BQ7" s="5">
        <v>12954.558323112002</v>
      </c>
      <c r="BR7" s="19">
        <v>0.03</v>
      </c>
      <c r="BS7" s="18">
        <f t="shared" ref="BS7:BS19" si="16">BS6*(1+BR7)</f>
        <v>12730.800000000001</v>
      </c>
      <c r="BU7" s="29"/>
      <c r="BV7" s="3" t="s">
        <v>181</v>
      </c>
      <c r="BW7" s="5">
        <v>12954.558323112002</v>
      </c>
      <c r="BY7" s="27"/>
      <c r="BZ7" s="3" t="s">
        <v>36</v>
      </c>
      <c r="CA7" s="8">
        <v>0.03</v>
      </c>
      <c r="CB7" s="5">
        <f t="shared" ref="CB7:CB19" si="17">CB6*(1+CA7)</f>
        <v>4158.7280000000001</v>
      </c>
      <c r="CC7" s="5">
        <v>4318.1861077040003</v>
      </c>
      <c r="CD7" s="19">
        <v>0.03</v>
      </c>
      <c r="CE7" s="18">
        <f t="shared" ref="CE7:CE19" si="18">CE6*(1+CD7)</f>
        <v>4243.6000000000004</v>
      </c>
    </row>
    <row r="8" spans="1:83" ht="15.75" x14ac:dyDescent="0.25">
      <c r="A8" s="27"/>
      <c r="B8" s="3" t="s">
        <v>44</v>
      </c>
      <c r="C8" s="8">
        <v>0.03</v>
      </c>
      <c r="D8" s="5">
        <f t="shared" si="0"/>
        <v>2650.4093385000001</v>
      </c>
      <c r="E8" s="5">
        <v>2752.0398376611001</v>
      </c>
      <c r="F8" s="19">
        <v>0.03</v>
      </c>
      <c r="G8" s="18">
        <f t="shared" si="0"/>
        <v>2704.4993250000002</v>
      </c>
      <c r="I8" s="27"/>
      <c r="J8" s="3" t="s">
        <v>45</v>
      </c>
      <c r="K8" s="8">
        <v>0.03</v>
      </c>
      <c r="L8" s="5">
        <f t="shared" si="1"/>
        <v>4283.4898400000002</v>
      </c>
      <c r="M8" s="5">
        <v>4447.74</v>
      </c>
      <c r="N8" s="19">
        <v>0.03</v>
      </c>
      <c r="O8" s="18">
        <f t="shared" si="2"/>
        <v>4370.9080000000004</v>
      </c>
      <c r="Q8" s="27"/>
      <c r="R8" s="3" t="s">
        <v>46</v>
      </c>
      <c r="S8" s="8">
        <v>0.03</v>
      </c>
      <c r="T8" s="5">
        <f t="shared" si="3"/>
        <v>5006.3287505000008</v>
      </c>
      <c r="U8" s="5">
        <v>5198.2864137804227</v>
      </c>
      <c r="V8" s="19">
        <v>0.03</v>
      </c>
      <c r="W8" s="18">
        <f t="shared" si="4"/>
        <v>5108.4987250000004</v>
      </c>
      <c r="Y8" s="27"/>
      <c r="Z8" s="3" t="s">
        <v>47</v>
      </c>
      <c r="AA8" s="8">
        <v>0.03</v>
      </c>
      <c r="AB8" s="5">
        <f t="shared" si="5"/>
        <v>5477.5126329000004</v>
      </c>
      <c r="AC8" s="5">
        <v>5687.5368997832857</v>
      </c>
      <c r="AD8" s="19">
        <v>0.03</v>
      </c>
      <c r="AE8" s="18">
        <f t="shared" si="6"/>
        <v>5589.298605</v>
      </c>
      <c r="AG8" s="29"/>
      <c r="AH8" s="3" t="s">
        <v>48</v>
      </c>
      <c r="AI8" s="8">
        <v>0.03</v>
      </c>
      <c r="AJ8" s="5">
        <f t="shared" si="7"/>
        <v>10601.637354</v>
      </c>
      <c r="AK8" s="5">
        <v>11008.135935064423</v>
      </c>
      <c r="AL8" s="19">
        <v>0.03</v>
      </c>
      <c r="AM8" s="18">
        <f t="shared" si="8"/>
        <v>10817.997300000001</v>
      </c>
      <c r="AO8" s="29"/>
      <c r="AP8" s="3" t="s">
        <v>49</v>
      </c>
      <c r="AQ8" s="8">
        <v>0.03</v>
      </c>
      <c r="AR8" s="5">
        <f t="shared" si="9"/>
        <v>10601.637354</v>
      </c>
      <c r="AS8" s="5">
        <v>11008.135935064423</v>
      </c>
      <c r="AT8" s="19">
        <v>0.03</v>
      </c>
      <c r="AU8" s="18">
        <f t="shared" si="10"/>
        <v>10817.997300000001</v>
      </c>
      <c r="AW8" s="29"/>
      <c r="AX8" s="3" t="s">
        <v>50</v>
      </c>
      <c r="AY8" s="8">
        <v>0.03</v>
      </c>
      <c r="AZ8" s="5">
        <f t="shared" si="11"/>
        <v>12850.469520000002</v>
      </c>
      <c r="BA8" s="5">
        <v>13343.195072805363</v>
      </c>
      <c r="BB8" s="19">
        <v>0.03</v>
      </c>
      <c r="BC8" s="18">
        <f t="shared" si="12"/>
        <v>13112.724000000002</v>
      </c>
      <c r="BE8" s="29"/>
      <c r="BF8" s="3" t="s">
        <v>51</v>
      </c>
      <c r="BG8" s="8">
        <v>0.03</v>
      </c>
      <c r="BH8" s="5">
        <f t="shared" si="13"/>
        <v>10896.127280500001</v>
      </c>
      <c r="BI8" s="5">
        <v>11313.917488816212</v>
      </c>
      <c r="BJ8" s="19">
        <v>0.03</v>
      </c>
      <c r="BK8" s="18">
        <f t="shared" si="14"/>
        <v>11118.497225000001</v>
      </c>
      <c r="BM8" s="29"/>
      <c r="BN8" s="3" t="s">
        <v>52</v>
      </c>
      <c r="BO8" s="8">
        <v>0.03</v>
      </c>
      <c r="BP8" s="5">
        <f t="shared" si="15"/>
        <v>12850.469520000002</v>
      </c>
      <c r="BQ8" s="5">
        <v>13343.195072805363</v>
      </c>
      <c r="BR8" s="19">
        <v>0.03</v>
      </c>
      <c r="BS8" s="18">
        <f t="shared" si="16"/>
        <v>13112.724000000002</v>
      </c>
      <c r="BU8" s="29"/>
      <c r="BV8" s="3" t="s">
        <v>182</v>
      </c>
      <c r="BW8" s="5">
        <v>13343.195072805363</v>
      </c>
      <c r="BY8" s="27"/>
      <c r="BZ8" s="3" t="s">
        <v>45</v>
      </c>
      <c r="CA8" s="8">
        <v>0.03</v>
      </c>
      <c r="CB8" s="5">
        <f t="shared" si="17"/>
        <v>4283.4898400000002</v>
      </c>
      <c r="CC8" s="5">
        <v>4447.74</v>
      </c>
      <c r="CD8" s="19">
        <v>0.03</v>
      </c>
      <c r="CE8" s="18">
        <f t="shared" si="18"/>
        <v>4370.9080000000004</v>
      </c>
    </row>
    <row r="9" spans="1:83" ht="15.75" x14ac:dyDescent="0.25">
      <c r="A9" s="27"/>
      <c r="B9" s="3" t="s">
        <v>53</v>
      </c>
      <c r="C9" s="8">
        <v>0.03</v>
      </c>
      <c r="D9" s="5">
        <f t="shared" si="0"/>
        <v>2729.9216186550002</v>
      </c>
      <c r="E9" s="5">
        <v>2834.5950032790888</v>
      </c>
      <c r="F9" s="19">
        <v>0.03</v>
      </c>
      <c r="G9" s="18">
        <f t="shared" si="0"/>
        <v>2785.6343047500004</v>
      </c>
      <c r="I9" s="27"/>
      <c r="J9" s="3" t="s">
        <v>54</v>
      </c>
      <c r="K9" s="8">
        <v>0.03</v>
      </c>
      <c r="L9" s="5">
        <f t="shared" si="1"/>
        <v>4411.9945352000004</v>
      </c>
      <c r="M9" s="5">
        <v>4581.1636416631745</v>
      </c>
      <c r="N9" s="19">
        <v>0.03</v>
      </c>
      <c r="O9" s="18">
        <f t="shared" si="2"/>
        <v>4502.0352400000002</v>
      </c>
      <c r="Q9" s="27"/>
      <c r="R9" s="3" t="s">
        <v>55</v>
      </c>
      <c r="S9" s="8">
        <v>0.03</v>
      </c>
      <c r="T9" s="5">
        <f t="shared" si="3"/>
        <v>5156.5186130150005</v>
      </c>
      <c r="U9" s="5">
        <v>5354.235006193835</v>
      </c>
      <c r="V9" s="19">
        <v>0.03</v>
      </c>
      <c r="W9" s="18">
        <f t="shared" si="4"/>
        <v>5261.7536867500003</v>
      </c>
      <c r="Y9" s="27"/>
      <c r="Z9" s="3" t="s">
        <v>56</v>
      </c>
      <c r="AA9" s="8">
        <v>0.03</v>
      </c>
      <c r="AB9" s="5">
        <f t="shared" si="5"/>
        <v>5641.8380118870009</v>
      </c>
      <c r="AC9" s="5">
        <v>5858.17</v>
      </c>
      <c r="AD9" s="19">
        <v>0.03</v>
      </c>
      <c r="AE9" s="18">
        <f t="shared" si="6"/>
        <v>5756.9775631499997</v>
      </c>
      <c r="AG9" s="29"/>
      <c r="AH9" s="3" t="s">
        <v>57</v>
      </c>
      <c r="AI9" s="8">
        <v>0.03</v>
      </c>
      <c r="AJ9" s="5">
        <f t="shared" si="7"/>
        <v>10919.686474620001</v>
      </c>
      <c r="AK9" s="5">
        <v>11338.39</v>
      </c>
      <c r="AL9" s="19">
        <v>0.03</v>
      </c>
      <c r="AM9" s="18">
        <f t="shared" si="8"/>
        <v>11142.537219000002</v>
      </c>
      <c r="AO9" s="29"/>
      <c r="AP9" s="3" t="s">
        <v>58</v>
      </c>
      <c r="AQ9" s="8">
        <v>0.03</v>
      </c>
      <c r="AR9" s="5">
        <f t="shared" si="9"/>
        <v>10919.686474620001</v>
      </c>
      <c r="AS9" s="5">
        <v>11338.39</v>
      </c>
      <c r="AT9" s="19">
        <v>0.03</v>
      </c>
      <c r="AU9" s="18">
        <f t="shared" si="10"/>
        <v>11142.537219000002</v>
      </c>
      <c r="AW9" s="29"/>
      <c r="AX9" s="3" t="s">
        <v>59</v>
      </c>
      <c r="AY9" s="8">
        <v>0.03</v>
      </c>
      <c r="AZ9" s="5">
        <f t="shared" si="11"/>
        <v>13235.983605600002</v>
      </c>
      <c r="BA9" s="5">
        <v>13743.490924989523</v>
      </c>
      <c r="BB9" s="19">
        <v>0.03</v>
      </c>
      <c r="BC9" s="18">
        <f t="shared" si="12"/>
        <v>13506.105720000003</v>
      </c>
      <c r="BE9" s="29"/>
      <c r="BF9" s="3" t="s">
        <v>60</v>
      </c>
      <c r="BG9" s="8">
        <v>0.03</v>
      </c>
      <c r="BH9" s="5">
        <f t="shared" si="13"/>
        <v>11223.011098915002</v>
      </c>
      <c r="BI9" s="5">
        <v>11653.335013480701</v>
      </c>
      <c r="BJ9" s="19">
        <v>0.03</v>
      </c>
      <c r="BK9" s="18">
        <f t="shared" si="14"/>
        <v>11452.052141750002</v>
      </c>
      <c r="BM9" s="29"/>
      <c r="BN9" s="3" t="s">
        <v>61</v>
      </c>
      <c r="BO9" s="8">
        <v>0.03</v>
      </c>
      <c r="BP9" s="5">
        <f t="shared" si="15"/>
        <v>13235.983605600002</v>
      </c>
      <c r="BQ9" s="5">
        <v>13743.490924989523</v>
      </c>
      <c r="BR9" s="19">
        <v>0.03</v>
      </c>
      <c r="BS9" s="18">
        <f t="shared" si="16"/>
        <v>13506.105720000003</v>
      </c>
      <c r="BU9" s="29"/>
      <c r="BV9" s="3" t="s">
        <v>183</v>
      </c>
      <c r="BW9" s="5">
        <v>13743.490924989523</v>
      </c>
      <c r="BY9" s="27"/>
      <c r="BZ9" s="3" t="s">
        <v>54</v>
      </c>
      <c r="CA9" s="8">
        <v>0.03</v>
      </c>
      <c r="CB9" s="5">
        <f t="shared" si="17"/>
        <v>4411.9945352000004</v>
      </c>
      <c r="CC9" s="5">
        <v>4581.1636416631745</v>
      </c>
      <c r="CD9" s="19">
        <v>0.03</v>
      </c>
      <c r="CE9" s="18">
        <f t="shared" si="18"/>
        <v>4502.0352400000002</v>
      </c>
    </row>
    <row r="10" spans="1:83" ht="15.75" x14ac:dyDescent="0.25">
      <c r="A10" s="27"/>
      <c r="B10" s="3" t="s">
        <v>62</v>
      </c>
      <c r="C10" s="8">
        <v>0.03</v>
      </c>
      <c r="D10" s="5">
        <f t="shared" si="0"/>
        <v>2811.8192672146502</v>
      </c>
      <c r="E10" s="5">
        <v>2919.6385337746001</v>
      </c>
      <c r="F10" s="19">
        <v>0.03</v>
      </c>
      <c r="G10" s="18">
        <f t="shared" si="0"/>
        <v>2869.2033338925007</v>
      </c>
      <c r="I10" s="27"/>
      <c r="J10" s="3" t="s">
        <v>63</v>
      </c>
      <c r="K10" s="8">
        <v>0.03</v>
      </c>
      <c r="L10" s="5">
        <f t="shared" si="1"/>
        <v>4544.3543712560004</v>
      </c>
      <c r="M10" s="5">
        <v>4718.5985509130696</v>
      </c>
      <c r="N10" s="19">
        <v>0.03</v>
      </c>
      <c r="O10" s="18">
        <f t="shared" si="2"/>
        <v>4637.0962972000007</v>
      </c>
      <c r="Q10" s="27"/>
      <c r="R10" s="3" t="s">
        <v>64</v>
      </c>
      <c r="S10" s="8">
        <v>0.03</v>
      </c>
      <c r="T10" s="5">
        <f t="shared" si="3"/>
        <v>5311.2141714054505</v>
      </c>
      <c r="U10" s="5">
        <v>5514.8620563796494</v>
      </c>
      <c r="V10" s="19">
        <v>0.03</v>
      </c>
      <c r="W10" s="18">
        <f t="shared" si="4"/>
        <v>5419.6062973525004</v>
      </c>
      <c r="Y10" s="27"/>
      <c r="Z10" s="3" t="s">
        <v>65</v>
      </c>
      <c r="AA10" s="8">
        <v>0.03</v>
      </c>
      <c r="AB10" s="5">
        <f t="shared" si="5"/>
        <v>5811.0931522436113</v>
      </c>
      <c r="AC10" s="5">
        <v>6033.9078969800885</v>
      </c>
      <c r="AD10" s="19">
        <v>0.03</v>
      </c>
      <c r="AE10" s="18">
        <f t="shared" si="6"/>
        <v>5929.6868900444997</v>
      </c>
      <c r="AG10" s="27" t="s">
        <v>66</v>
      </c>
      <c r="AH10" s="3" t="s">
        <v>67</v>
      </c>
      <c r="AI10" s="8">
        <v>7.0000000000000007E-2</v>
      </c>
      <c r="AJ10" s="5">
        <f t="shared" si="7"/>
        <v>11684.064527843402</v>
      </c>
      <c r="AK10" s="5">
        <v>12132.066614034502</v>
      </c>
      <c r="AL10" s="19">
        <v>7.0000000000000007E-2</v>
      </c>
      <c r="AM10" s="18">
        <f t="shared" si="8"/>
        <v>11922.514824330003</v>
      </c>
      <c r="AO10" s="27" t="s">
        <v>66</v>
      </c>
      <c r="AP10" s="3" t="s">
        <v>68</v>
      </c>
      <c r="AQ10" s="8">
        <v>7.0000000000000007E-2</v>
      </c>
      <c r="AR10" s="5">
        <f t="shared" si="9"/>
        <v>11684.064527843402</v>
      </c>
      <c r="AS10" s="5">
        <v>12132.066614034502</v>
      </c>
      <c r="AT10" s="19">
        <v>7.0000000000000007E-2</v>
      </c>
      <c r="AU10" s="18">
        <f t="shared" si="10"/>
        <v>11922.514824330003</v>
      </c>
      <c r="AW10" s="27" t="s">
        <v>66</v>
      </c>
      <c r="AX10" s="3" t="s">
        <v>69</v>
      </c>
      <c r="AY10" s="8">
        <v>7.0000000000000007E-2</v>
      </c>
      <c r="AZ10" s="5">
        <f t="shared" si="11"/>
        <v>14162.502457992003</v>
      </c>
      <c r="BA10" s="5">
        <v>14705.535289738791</v>
      </c>
      <c r="BB10" s="19">
        <v>7.0000000000000007E-2</v>
      </c>
      <c r="BC10" s="18">
        <f t="shared" si="12"/>
        <v>14451.533120400005</v>
      </c>
      <c r="BE10" s="27" t="s">
        <v>66</v>
      </c>
      <c r="BF10" s="3" t="s">
        <v>70</v>
      </c>
      <c r="BG10" s="8">
        <v>7.0000000000000007E-2</v>
      </c>
      <c r="BH10" s="5">
        <f t="shared" si="13"/>
        <v>12008.621875839053</v>
      </c>
      <c r="BI10" s="5">
        <v>12469.06846442435</v>
      </c>
      <c r="BJ10" s="19">
        <v>7.0000000000000007E-2</v>
      </c>
      <c r="BK10" s="18">
        <f t="shared" si="14"/>
        <v>12253.695791672502</v>
      </c>
      <c r="BM10" s="27" t="s">
        <v>66</v>
      </c>
      <c r="BN10" s="3" t="s">
        <v>71</v>
      </c>
      <c r="BO10" s="8">
        <v>7.0000000000000007E-2</v>
      </c>
      <c r="BP10" s="5">
        <f t="shared" si="15"/>
        <v>14162.502457992003</v>
      </c>
      <c r="BQ10" s="5">
        <v>14705.535289738791</v>
      </c>
      <c r="BR10" s="19">
        <v>7.0000000000000007E-2</v>
      </c>
      <c r="BS10" s="18">
        <f t="shared" si="16"/>
        <v>14451.533120400005</v>
      </c>
      <c r="BU10" s="27" t="s">
        <v>66</v>
      </c>
      <c r="BV10" s="3" t="s">
        <v>184</v>
      </c>
      <c r="BW10" s="5">
        <v>14705.535289738791</v>
      </c>
      <c r="BY10" s="27"/>
      <c r="BZ10" s="3" t="s">
        <v>63</v>
      </c>
      <c r="CA10" s="8">
        <v>0.03</v>
      </c>
      <c r="CB10" s="5">
        <f t="shared" si="17"/>
        <v>4544.3543712560004</v>
      </c>
      <c r="CC10" s="5">
        <v>4718.5985509130696</v>
      </c>
      <c r="CD10" s="19">
        <v>0.03</v>
      </c>
      <c r="CE10" s="18">
        <f t="shared" si="18"/>
        <v>4637.0962972000007</v>
      </c>
    </row>
    <row r="11" spans="1:83" ht="15.75" x14ac:dyDescent="0.25">
      <c r="A11" s="27"/>
      <c r="B11" s="3" t="s">
        <v>72</v>
      </c>
      <c r="C11" s="8">
        <v>0.03</v>
      </c>
      <c r="D11" s="5">
        <f t="shared" si="0"/>
        <v>2896.1738452310897</v>
      </c>
      <c r="E11" s="5">
        <v>3007.2218389787854</v>
      </c>
      <c r="F11" s="19">
        <v>0.03</v>
      </c>
      <c r="G11" s="18">
        <f t="shared" si="0"/>
        <v>2955.2794339092757</v>
      </c>
      <c r="I11" s="27"/>
      <c r="J11" s="3" t="s">
        <v>73</v>
      </c>
      <c r="K11" s="8">
        <v>0.03</v>
      </c>
      <c r="L11" s="5">
        <f t="shared" si="1"/>
        <v>4680.6850023936804</v>
      </c>
      <c r="M11" s="5">
        <v>4860.17</v>
      </c>
      <c r="N11" s="19">
        <v>0.03</v>
      </c>
      <c r="O11" s="18">
        <f t="shared" si="2"/>
        <v>4776.2091861160006</v>
      </c>
      <c r="Q11" s="27"/>
      <c r="R11" s="3" t="s">
        <v>74</v>
      </c>
      <c r="S11" s="8">
        <v>0.03</v>
      </c>
      <c r="T11" s="5">
        <f t="shared" si="3"/>
        <v>5470.5505965476141</v>
      </c>
      <c r="U11" s="5">
        <v>5680.3079180710392</v>
      </c>
      <c r="V11" s="19">
        <v>0.03</v>
      </c>
      <c r="W11" s="18">
        <f t="shared" si="4"/>
        <v>5582.1944862730752</v>
      </c>
      <c r="Y11" s="27"/>
      <c r="Z11" s="3" t="s">
        <v>75</v>
      </c>
      <c r="AA11" s="8">
        <v>0.03</v>
      </c>
      <c r="AB11" s="5">
        <f t="shared" si="5"/>
        <v>5985.4259468109194</v>
      </c>
      <c r="AC11" s="5">
        <v>6214.925133889491</v>
      </c>
      <c r="AD11" s="19">
        <v>0.03</v>
      </c>
      <c r="AE11" s="18">
        <f t="shared" si="6"/>
        <v>6107.5774967458347</v>
      </c>
      <c r="AG11" s="27"/>
      <c r="AH11" s="3" t="s">
        <v>76</v>
      </c>
      <c r="AI11" s="8">
        <v>3.5000000000000003E-2</v>
      </c>
      <c r="AJ11" s="5">
        <f t="shared" si="7"/>
        <v>12093.006786317921</v>
      </c>
      <c r="AK11" s="5">
        <v>12556.7</v>
      </c>
      <c r="AL11" s="19">
        <v>3.5000000000000003E-2</v>
      </c>
      <c r="AM11" s="18">
        <f t="shared" si="8"/>
        <v>12339.802843181551</v>
      </c>
      <c r="AO11" s="27"/>
      <c r="AP11" s="3" t="s">
        <v>77</v>
      </c>
      <c r="AQ11" s="8">
        <v>3.5000000000000003E-2</v>
      </c>
      <c r="AR11" s="5">
        <f t="shared" si="9"/>
        <v>12093.006786317921</v>
      </c>
      <c r="AS11" s="5">
        <v>12556.7</v>
      </c>
      <c r="AT11" s="19">
        <v>3.5000000000000003E-2</v>
      </c>
      <c r="AU11" s="18">
        <f t="shared" si="10"/>
        <v>12339.802843181551</v>
      </c>
      <c r="AW11" s="27"/>
      <c r="AX11" s="3" t="s">
        <v>78</v>
      </c>
      <c r="AY11" s="8">
        <v>3.5000000000000003E-2</v>
      </c>
      <c r="AZ11" s="5">
        <f t="shared" si="11"/>
        <v>14658.190044021721</v>
      </c>
      <c r="BA11" s="5">
        <v>15220.229024879647</v>
      </c>
      <c r="BB11" s="19">
        <v>3.5000000000000003E-2</v>
      </c>
      <c r="BC11" s="18">
        <f t="shared" si="12"/>
        <v>14957.336779614005</v>
      </c>
      <c r="BE11" s="27"/>
      <c r="BF11" s="3" t="s">
        <v>79</v>
      </c>
      <c r="BG11" s="8">
        <v>3.5000000000000003E-2</v>
      </c>
      <c r="BH11" s="5">
        <f t="shared" si="13"/>
        <v>12428.923641493418</v>
      </c>
      <c r="BI11" s="5">
        <v>12905.4858606792</v>
      </c>
      <c r="BJ11" s="19">
        <v>3.5000000000000003E-2</v>
      </c>
      <c r="BK11" s="18">
        <f t="shared" si="14"/>
        <v>12682.575144381039</v>
      </c>
      <c r="BM11" s="27"/>
      <c r="BN11" s="3" t="s">
        <v>80</v>
      </c>
      <c r="BO11" s="8">
        <v>3.5000000000000003E-2</v>
      </c>
      <c r="BP11" s="5">
        <f t="shared" si="15"/>
        <v>14658.190044021721</v>
      </c>
      <c r="BQ11" s="5">
        <v>15220.229024879647</v>
      </c>
      <c r="BR11" s="19">
        <v>3.5000000000000003E-2</v>
      </c>
      <c r="BS11" s="18">
        <f t="shared" si="16"/>
        <v>14957.336779614005</v>
      </c>
      <c r="BU11" s="27"/>
      <c r="BV11" s="3" t="s">
        <v>185</v>
      </c>
      <c r="BW11" s="5">
        <v>15220.229024879647</v>
      </c>
      <c r="BY11" s="27"/>
      <c r="BZ11" s="3" t="s">
        <v>73</v>
      </c>
      <c r="CA11" s="8">
        <v>0.03</v>
      </c>
      <c r="CB11" s="5">
        <f t="shared" si="17"/>
        <v>4680.6850023936804</v>
      </c>
      <c r="CC11" s="5">
        <v>4860.17</v>
      </c>
      <c r="CD11" s="19">
        <v>0.03</v>
      </c>
      <c r="CE11" s="18">
        <f t="shared" si="18"/>
        <v>4776.2091861160006</v>
      </c>
    </row>
    <row r="12" spans="1:83" ht="15.75" x14ac:dyDescent="0.25">
      <c r="A12" s="27"/>
      <c r="B12" s="3" t="s">
        <v>81</v>
      </c>
      <c r="C12" s="8">
        <v>0.03</v>
      </c>
      <c r="D12" s="5">
        <f t="shared" si="0"/>
        <v>2983.0590605880225</v>
      </c>
      <c r="E12" s="5">
        <v>3097.4384941481489</v>
      </c>
      <c r="F12" s="19">
        <v>0.03</v>
      </c>
      <c r="G12" s="18">
        <f t="shared" si="0"/>
        <v>3043.9378169265542</v>
      </c>
      <c r="I12" s="27"/>
      <c r="J12" s="3" t="s">
        <v>82</v>
      </c>
      <c r="K12" s="8">
        <v>0.03</v>
      </c>
      <c r="L12" s="5">
        <f t="shared" si="1"/>
        <v>4821.1055524654912</v>
      </c>
      <c r="M12" s="5">
        <v>5005.97</v>
      </c>
      <c r="N12" s="19">
        <v>0.03</v>
      </c>
      <c r="O12" s="18">
        <f t="shared" si="2"/>
        <v>4919.495461699481</v>
      </c>
      <c r="Q12" s="27"/>
      <c r="R12" s="3" t="s">
        <v>83</v>
      </c>
      <c r="S12" s="8">
        <v>0.03</v>
      </c>
      <c r="T12" s="5">
        <f t="shared" si="3"/>
        <v>5634.6671144440425</v>
      </c>
      <c r="U12" s="5">
        <v>5850.7171556131707</v>
      </c>
      <c r="V12" s="19">
        <v>0.03</v>
      </c>
      <c r="W12" s="18">
        <f t="shared" si="4"/>
        <v>5749.6603208612678</v>
      </c>
      <c r="Y12" s="27"/>
      <c r="Z12" s="3" t="s">
        <v>84</v>
      </c>
      <c r="AA12" s="8">
        <v>0.03</v>
      </c>
      <c r="AB12" s="5">
        <f t="shared" si="5"/>
        <v>6164.9887252152475</v>
      </c>
      <c r="AC12" s="5">
        <v>6401.38</v>
      </c>
      <c r="AD12" s="19">
        <v>0.03</v>
      </c>
      <c r="AE12" s="18">
        <f t="shared" si="6"/>
        <v>6290.8048216482102</v>
      </c>
      <c r="AG12" s="27"/>
      <c r="AH12" s="3" t="s">
        <v>85</v>
      </c>
      <c r="AI12" s="8">
        <v>3.5000000000000003E-2</v>
      </c>
      <c r="AJ12" s="5">
        <f t="shared" si="7"/>
        <v>12516.262023839048</v>
      </c>
      <c r="AK12" s="5">
        <v>12996.18</v>
      </c>
      <c r="AL12" s="19">
        <v>3.5000000000000003E-2</v>
      </c>
      <c r="AM12" s="18">
        <f t="shared" si="8"/>
        <v>12771.695942692904</v>
      </c>
      <c r="AO12" s="27"/>
      <c r="AP12" s="3" t="s">
        <v>86</v>
      </c>
      <c r="AQ12" s="8">
        <v>3.5000000000000003E-2</v>
      </c>
      <c r="AR12" s="5">
        <f t="shared" si="9"/>
        <v>12516.262023839048</v>
      </c>
      <c r="AS12" s="5">
        <v>12996.18</v>
      </c>
      <c r="AT12" s="19">
        <v>3.5000000000000003E-2</v>
      </c>
      <c r="AU12" s="18">
        <f t="shared" si="10"/>
        <v>12771.695942692904</v>
      </c>
      <c r="AW12" s="27"/>
      <c r="AX12" s="3" t="s">
        <v>87</v>
      </c>
      <c r="AY12" s="8">
        <v>3.5000000000000003E-2</v>
      </c>
      <c r="AZ12" s="5">
        <f t="shared" si="11"/>
        <v>15171.22669556248</v>
      </c>
      <c r="BA12" s="5">
        <v>15752.937040750432</v>
      </c>
      <c r="BB12" s="19">
        <v>3.5000000000000003E-2</v>
      </c>
      <c r="BC12" s="18">
        <f t="shared" si="12"/>
        <v>15480.843566900494</v>
      </c>
      <c r="BE12" s="27"/>
      <c r="BF12" s="3" t="s">
        <v>88</v>
      </c>
      <c r="BG12" s="8">
        <v>3.5000000000000003E-2</v>
      </c>
      <c r="BH12" s="5">
        <f t="shared" si="13"/>
        <v>12863.935968945687</v>
      </c>
      <c r="BI12" s="5">
        <v>13357.19</v>
      </c>
      <c r="BJ12" s="19">
        <v>3.5000000000000003E-2</v>
      </c>
      <c r="BK12" s="18">
        <f t="shared" si="14"/>
        <v>13126.465274434375</v>
      </c>
      <c r="BM12" s="27"/>
      <c r="BN12" s="3" t="s">
        <v>89</v>
      </c>
      <c r="BO12" s="8">
        <v>3.5000000000000003E-2</v>
      </c>
      <c r="BP12" s="5">
        <f t="shared" si="15"/>
        <v>15171.22669556248</v>
      </c>
      <c r="BQ12" s="5">
        <v>15752.937040750432</v>
      </c>
      <c r="BR12" s="19">
        <v>3.5000000000000003E-2</v>
      </c>
      <c r="BS12" s="18">
        <f t="shared" si="16"/>
        <v>15480.843566900494</v>
      </c>
      <c r="BU12" s="27"/>
      <c r="BV12" s="3" t="s">
        <v>186</v>
      </c>
      <c r="BW12" s="5">
        <v>15752.937040750432</v>
      </c>
      <c r="BY12" s="27"/>
      <c r="BZ12" s="3" t="s">
        <v>82</v>
      </c>
      <c r="CA12" s="8">
        <v>0.03</v>
      </c>
      <c r="CB12" s="5">
        <f t="shared" si="17"/>
        <v>4821.1055524654912</v>
      </c>
      <c r="CC12" s="5">
        <v>5005.97</v>
      </c>
      <c r="CD12" s="19">
        <v>0.03</v>
      </c>
      <c r="CE12" s="18">
        <f t="shared" si="18"/>
        <v>4919.495461699481</v>
      </c>
    </row>
    <row r="13" spans="1:83" ht="15.75" x14ac:dyDescent="0.25">
      <c r="A13" s="27"/>
      <c r="B13" s="3" t="s">
        <v>90</v>
      </c>
      <c r="C13" s="8">
        <v>0.03</v>
      </c>
      <c r="D13" s="5">
        <f t="shared" si="0"/>
        <v>3072.5508324056632</v>
      </c>
      <c r="E13" s="5">
        <v>3190.3616489725937</v>
      </c>
      <c r="F13" s="19">
        <v>0.03</v>
      </c>
      <c r="G13" s="18">
        <f t="shared" si="0"/>
        <v>3135.2559514343511</v>
      </c>
      <c r="I13" s="27"/>
      <c r="J13" s="3" t="s">
        <v>91</v>
      </c>
      <c r="K13" s="8">
        <v>0.03</v>
      </c>
      <c r="L13" s="5">
        <f t="shared" si="1"/>
        <v>4965.7387190394556</v>
      </c>
      <c r="M13" s="5">
        <v>5156.1499999999996</v>
      </c>
      <c r="N13" s="19">
        <v>0.03</v>
      </c>
      <c r="O13" s="18">
        <f t="shared" si="2"/>
        <v>5067.0803255504652</v>
      </c>
      <c r="Q13" s="27"/>
      <c r="R13" s="3" t="s">
        <v>92</v>
      </c>
      <c r="S13" s="8">
        <v>0.03</v>
      </c>
      <c r="T13" s="5">
        <f t="shared" si="3"/>
        <v>5803.7071278773637</v>
      </c>
      <c r="U13" s="5">
        <v>6026.25</v>
      </c>
      <c r="V13" s="19">
        <v>0.03</v>
      </c>
      <c r="W13" s="18">
        <f t="shared" si="4"/>
        <v>5922.1501304871063</v>
      </c>
      <c r="Y13" s="27"/>
      <c r="Z13" s="3" t="s">
        <v>93</v>
      </c>
      <c r="AA13" s="8">
        <v>0.03</v>
      </c>
      <c r="AB13" s="5">
        <f t="shared" si="5"/>
        <v>6349.9383869717049</v>
      </c>
      <c r="AC13" s="5">
        <v>6593.42</v>
      </c>
      <c r="AD13" s="19">
        <v>0.03</v>
      </c>
      <c r="AE13" s="18">
        <f t="shared" si="6"/>
        <v>6479.5289662976566</v>
      </c>
      <c r="AG13" s="27"/>
      <c r="AH13" s="3" t="s">
        <v>94</v>
      </c>
      <c r="AI13" s="8">
        <v>3.5000000000000003E-2</v>
      </c>
      <c r="AJ13" s="5">
        <f t="shared" si="7"/>
        <v>12954.331194673414</v>
      </c>
      <c r="AK13" s="5">
        <v>13451.039115670777</v>
      </c>
      <c r="AL13" s="19">
        <v>3.5000000000000003E-2</v>
      </c>
      <c r="AM13" s="18">
        <f t="shared" si="8"/>
        <v>13218.705300687156</v>
      </c>
      <c r="AO13" s="27"/>
      <c r="AP13" s="3" t="s">
        <v>95</v>
      </c>
      <c r="AQ13" s="8">
        <v>3.5000000000000003E-2</v>
      </c>
      <c r="AR13" s="5">
        <f t="shared" si="9"/>
        <v>12954.331194673414</v>
      </c>
      <c r="AS13" s="5">
        <v>13451.039115670777</v>
      </c>
      <c r="AT13" s="19">
        <v>3.5000000000000003E-2</v>
      </c>
      <c r="AU13" s="18">
        <f t="shared" si="10"/>
        <v>13218.705300687156</v>
      </c>
      <c r="AW13" s="27"/>
      <c r="AX13" s="3" t="s">
        <v>96</v>
      </c>
      <c r="AY13" s="8">
        <v>3.5000000000000003E-2</v>
      </c>
      <c r="AZ13" s="5">
        <f t="shared" si="11"/>
        <v>15702.219629907166</v>
      </c>
      <c r="BA13" s="5">
        <v>16304.289837176697</v>
      </c>
      <c r="BB13" s="19">
        <v>3.5000000000000003E-2</v>
      </c>
      <c r="BC13" s="18">
        <f t="shared" si="12"/>
        <v>16022.67309174201</v>
      </c>
      <c r="BE13" s="27"/>
      <c r="BF13" s="3" t="s">
        <v>97</v>
      </c>
      <c r="BG13" s="8">
        <v>3.5000000000000003E-2</v>
      </c>
      <c r="BH13" s="5">
        <f t="shared" si="13"/>
        <v>13314.173727858784</v>
      </c>
      <c r="BI13" s="5">
        <v>13824.679091106074</v>
      </c>
      <c r="BJ13" s="19">
        <v>3.5000000000000003E-2</v>
      </c>
      <c r="BK13" s="18">
        <f t="shared" si="14"/>
        <v>13585.891559039577</v>
      </c>
      <c r="BM13" s="27"/>
      <c r="BN13" s="3" t="s">
        <v>98</v>
      </c>
      <c r="BO13" s="8">
        <v>3.5000000000000003E-2</v>
      </c>
      <c r="BP13" s="5">
        <f t="shared" si="15"/>
        <v>15702.219629907166</v>
      </c>
      <c r="BQ13" s="5">
        <v>16304.289837176697</v>
      </c>
      <c r="BR13" s="19">
        <v>3.5000000000000003E-2</v>
      </c>
      <c r="BS13" s="18">
        <f t="shared" si="16"/>
        <v>16022.67309174201</v>
      </c>
      <c r="BU13" s="27"/>
      <c r="BV13" s="3" t="s">
        <v>187</v>
      </c>
      <c r="BW13" s="5">
        <v>16304.289837176697</v>
      </c>
      <c r="BY13" s="27"/>
      <c r="BZ13" s="3" t="s">
        <v>91</v>
      </c>
      <c r="CA13" s="8">
        <v>0.03</v>
      </c>
      <c r="CB13" s="5">
        <f t="shared" si="17"/>
        <v>4965.7387190394556</v>
      </c>
      <c r="CC13" s="5">
        <v>5156.1499999999996</v>
      </c>
      <c r="CD13" s="19">
        <v>0.03</v>
      </c>
      <c r="CE13" s="18">
        <f t="shared" si="18"/>
        <v>5067.0803255504652</v>
      </c>
    </row>
    <row r="14" spans="1:83" ht="15.75" x14ac:dyDescent="0.25">
      <c r="A14" s="27"/>
      <c r="B14" s="3" t="s">
        <v>99</v>
      </c>
      <c r="C14" s="8">
        <v>0.03</v>
      </c>
      <c r="D14" s="5">
        <f t="shared" si="0"/>
        <v>3164.727357377833</v>
      </c>
      <c r="E14" s="5">
        <v>3286.0798441769998</v>
      </c>
      <c r="F14" s="19">
        <v>0.03</v>
      </c>
      <c r="G14" s="18">
        <f t="shared" si="0"/>
        <v>3229.3136299773819</v>
      </c>
      <c r="I14" s="27"/>
      <c r="J14" s="3" t="s">
        <v>100</v>
      </c>
      <c r="K14" s="8">
        <v>0.03</v>
      </c>
      <c r="L14" s="5">
        <f t="shared" si="1"/>
        <v>5114.7108806106398</v>
      </c>
      <c r="M14" s="5">
        <v>5310.83</v>
      </c>
      <c r="N14" s="19">
        <v>0.03</v>
      </c>
      <c r="O14" s="18">
        <f t="shared" si="2"/>
        <v>5219.0927353169791</v>
      </c>
      <c r="Q14" s="27"/>
      <c r="R14" s="3" t="s">
        <v>101</v>
      </c>
      <c r="S14" s="8">
        <v>0.03</v>
      </c>
      <c r="T14" s="5">
        <f t="shared" si="3"/>
        <v>5977.8183417136852</v>
      </c>
      <c r="U14" s="5">
        <v>6207.0258303900127</v>
      </c>
      <c r="V14" s="19">
        <v>0.03</v>
      </c>
      <c r="W14" s="18">
        <f t="shared" si="4"/>
        <v>6099.8146344017196</v>
      </c>
      <c r="Y14" s="27"/>
      <c r="Z14" s="3" t="s">
        <v>102</v>
      </c>
      <c r="AA14" s="8">
        <v>0.03</v>
      </c>
      <c r="AB14" s="5">
        <f t="shared" si="5"/>
        <v>6540.436538580856</v>
      </c>
      <c r="AC14" s="5">
        <v>6791.2164967796616</v>
      </c>
      <c r="AD14" s="19">
        <v>0.03</v>
      </c>
      <c r="AE14" s="18">
        <f t="shared" si="6"/>
        <v>6673.9148352865868</v>
      </c>
      <c r="AG14" s="27"/>
      <c r="AH14" s="3" t="s">
        <v>103</v>
      </c>
      <c r="AI14" s="8">
        <v>3.5000000000000003E-2</v>
      </c>
      <c r="AJ14" s="5">
        <f t="shared" si="7"/>
        <v>13407.732786486982</v>
      </c>
      <c r="AK14" s="5">
        <v>13921.825484719253</v>
      </c>
      <c r="AL14" s="19">
        <v>3.5000000000000003E-2</v>
      </c>
      <c r="AM14" s="18">
        <f t="shared" si="8"/>
        <v>13681.359986211204</v>
      </c>
      <c r="AO14" s="27"/>
      <c r="AP14" s="3" t="s">
        <v>104</v>
      </c>
      <c r="AQ14" s="8">
        <v>3.5000000000000003E-2</v>
      </c>
      <c r="AR14" s="5">
        <f t="shared" si="9"/>
        <v>13407.732786486982</v>
      </c>
      <c r="AS14" s="5">
        <v>13921.825484719253</v>
      </c>
      <c r="AT14" s="19">
        <v>3.5000000000000003E-2</v>
      </c>
      <c r="AU14" s="18">
        <f t="shared" si="10"/>
        <v>13681.359986211204</v>
      </c>
      <c r="AW14" s="27"/>
      <c r="AX14" s="3" t="s">
        <v>105</v>
      </c>
      <c r="AY14" s="8">
        <v>3.5000000000000003E-2</v>
      </c>
      <c r="AZ14" s="5">
        <f t="shared" si="11"/>
        <v>16251.797316953915</v>
      </c>
      <c r="BA14" s="5">
        <v>16874.95</v>
      </c>
      <c r="BB14" s="19">
        <v>3.5000000000000003E-2</v>
      </c>
      <c r="BC14" s="18">
        <f t="shared" si="12"/>
        <v>16583.466649952978</v>
      </c>
      <c r="BE14" s="27"/>
      <c r="BF14" s="3" t="s">
        <v>106</v>
      </c>
      <c r="BG14" s="8">
        <v>3.5000000000000003E-2</v>
      </c>
      <c r="BH14" s="5">
        <f t="shared" si="13"/>
        <v>13780.169808333842</v>
      </c>
      <c r="BI14" s="5">
        <v>14308.55</v>
      </c>
      <c r="BJ14" s="19">
        <v>3.5000000000000003E-2</v>
      </c>
      <c r="BK14" s="18">
        <f t="shared" si="14"/>
        <v>14061.397763605961</v>
      </c>
      <c r="BM14" s="27"/>
      <c r="BN14" s="3" t="s">
        <v>107</v>
      </c>
      <c r="BO14" s="8">
        <v>3.5000000000000003E-2</v>
      </c>
      <c r="BP14" s="5">
        <f t="shared" si="15"/>
        <v>16251.797316953915</v>
      </c>
      <c r="BQ14" s="5">
        <v>16874.95</v>
      </c>
      <c r="BR14" s="19">
        <v>3.5000000000000003E-2</v>
      </c>
      <c r="BS14" s="18">
        <f t="shared" si="16"/>
        <v>16583.466649952978</v>
      </c>
      <c r="BU14" s="27"/>
      <c r="BV14" s="3" t="s">
        <v>188</v>
      </c>
      <c r="BW14" s="5">
        <v>16874.95</v>
      </c>
      <c r="BY14" s="27"/>
      <c r="BZ14" s="3" t="s">
        <v>100</v>
      </c>
      <c r="CA14" s="8">
        <v>0.03</v>
      </c>
      <c r="CB14" s="5">
        <f t="shared" si="17"/>
        <v>5114.7108806106398</v>
      </c>
      <c r="CC14" s="5">
        <v>5310.83</v>
      </c>
      <c r="CD14" s="19">
        <v>0.03</v>
      </c>
      <c r="CE14" s="18">
        <f t="shared" si="18"/>
        <v>5219.0927353169791</v>
      </c>
    </row>
    <row r="15" spans="1:83" ht="15.75" x14ac:dyDescent="0.25">
      <c r="A15" s="27" t="s">
        <v>66</v>
      </c>
      <c r="B15" s="3" t="s">
        <v>108</v>
      </c>
      <c r="C15" s="8">
        <v>7.0000000000000007E-2</v>
      </c>
      <c r="D15" s="5">
        <f t="shared" si="0"/>
        <v>3386.2582723942814</v>
      </c>
      <c r="E15" s="5">
        <v>3516.0975733326954</v>
      </c>
      <c r="F15" s="19">
        <v>7.0000000000000007E-2</v>
      </c>
      <c r="G15" s="18">
        <f t="shared" si="0"/>
        <v>3455.3655840757988</v>
      </c>
      <c r="I15" s="27" t="s">
        <v>66</v>
      </c>
      <c r="J15" s="3" t="s">
        <v>109</v>
      </c>
      <c r="K15" s="8">
        <v>7.0000000000000007E-2</v>
      </c>
      <c r="L15" s="5">
        <f t="shared" si="1"/>
        <v>5472.740642253385</v>
      </c>
      <c r="M15" s="5">
        <v>5682.59</v>
      </c>
      <c r="N15" s="19">
        <v>7.0000000000000007E-2</v>
      </c>
      <c r="O15" s="18">
        <f t="shared" si="2"/>
        <v>5584.4292267891678</v>
      </c>
      <c r="Q15" s="27" t="s">
        <v>66</v>
      </c>
      <c r="R15" s="3" t="s">
        <v>110</v>
      </c>
      <c r="S15" s="8">
        <v>7.0000000000000007E-2</v>
      </c>
      <c r="T15" s="5">
        <f t="shared" si="3"/>
        <v>6396.2656256336431</v>
      </c>
      <c r="U15" s="5">
        <v>6641.53</v>
      </c>
      <c r="V15" s="19">
        <v>7.0000000000000007E-2</v>
      </c>
      <c r="W15" s="18">
        <f t="shared" si="4"/>
        <v>6526.8016588098399</v>
      </c>
      <c r="Y15" s="27" t="s">
        <v>66</v>
      </c>
      <c r="Z15" s="3" t="s">
        <v>111</v>
      </c>
      <c r="AA15" s="8">
        <v>7.0000000000000007E-2</v>
      </c>
      <c r="AB15" s="5">
        <f t="shared" si="5"/>
        <v>6998.2670962815164</v>
      </c>
      <c r="AC15" s="5">
        <v>7266.61</v>
      </c>
      <c r="AD15" s="19">
        <v>7.0000000000000007E-2</v>
      </c>
      <c r="AE15" s="18">
        <f t="shared" si="6"/>
        <v>7141.0888737566484</v>
      </c>
      <c r="AG15" s="27" t="s">
        <v>112</v>
      </c>
      <c r="AH15" s="3" t="s">
        <v>113</v>
      </c>
      <c r="AI15" s="8">
        <v>0.08</v>
      </c>
      <c r="AJ15" s="5">
        <f t="shared" si="7"/>
        <v>14480.351409405941</v>
      </c>
      <c r="AK15" s="5">
        <v>15035.571523496794</v>
      </c>
      <c r="AL15" s="19">
        <v>0.08</v>
      </c>
      <c r="AM15" s="18">
        <f t="shared" si="8"/>
        <v>14775.868785108101</v>
      </c>
      <c r="AO15" s="27" t="s">
        <v>112</v>
      </c>
      <c r="AP15" s="3" t="s">
        <v>114</v>
      </c>
      <c r="AQ15" s="8">
        <v>0.08</v>
      </c>
      <c r="AR15" s="5">
        <f t="shared" si="9"/>
        <v>14480.351409405941</v>
      </c>
      <c r="AS15" s="5">
        <v>15035.571523496794</v>
      </c>
      <c r="AT15" s="19">
        <v>0.08</v>
      </c>
      <c r="AU15" s="18">
        <f t="shared" si="10"/>
        <v>14775.868785108101</v>
      </c>
      <c r="AW15" s="27" t="s">
        <v>112</v>
      </c>
      <c r="AX15" s="3" t="s">
        <v>115</v>
      </c>
      <c r="AY15" s="8">
        <v>0.08</v>
      </c>
      <c r="AZ15" s="5">
        <f t="shared" si="11"/>
        <v>17551.941102310229</v>
      </c>
      <c r="BA15" s="5">
        <v>18224.935179996111</v>
      </c>
      <c r="BB15" s="19">
        <v>0.08</v>
      </c>
      <c r="BC15" s="18">
        <f t="shared" si="12"/>
        <v>17910.143981949215</v>
      </c>
      <c r="BE15" s="27" t="s">
        <v>112</v>
      </c>
      <c r="BF15" s="3" t="s">
        <v>116</v>
      </c>
      <c r="BG15" s="8">
        <v>0.08</v>
      </c>
      <c r="BH15" s="5">
        <f t="shared" si="13"/>
        <v>14882.58339300055</v>
      </c>
      <c r="BI15" s="5">
        <v>15453.22628803837</v>
      </c>
      <c r="BJ15" s="19">
        <v>0.08</v>
      </c>
      <c r="BK15" s="18">
        <f t="shared" si="14"/>
        <v>15186.309584694438</v>
      </c>
      <c r="BM15" s="27" t="s">
        <v>112</v>
      </c>
      <c r="BN15" s="3" t="s">
        <v>117</v>
      </c>
      <c r="BO15" s="8">
        <v>0.08</v>
      </c>
      <c r="BP15" s="5">
        <f t="shared" si="15"/>
        <v>17551.941102310229</v>
      </c>
      <c r="BQ15" s="5">
        <v>18224.935179996111</v>
      </c>
      <c r="BR15" s="19">
        <v>0.08</v>
      </c>
      <c r="BS15" s="18">
        <f t="shared" si="16"/>
        <v>17910.143981949215</v>
      </c>
      <c r="BU15" s="27" t="s">
        <v>112</v>
      </c>
      <c r="BV15" s="3" t="s">
        <v>189</v>
      </c>
      <c r="BW15" s="5">
        <v>18224.935179996111</v>
      </c>
      <c r="BY15" s="27" t="s">
        <v>66</v>
      </c>
      <c r="BZ15" s="3" t="s">
        <v>109</v>
      </c>
      <c r="CA15" s="8">
        <v>7.0000000000000007E-2</v>
      </c>
      <c r="CB15" s="5">
        <f t="shared" si="17"/>
        <v>5472.740642253385</v>
      </c>
      <c r="CC15" s="5">
        <v>5682.59</v>
      </c>
      <c r="CD15" s="19">
        <v>7.0000000000000007E-2</v>
      </c>
      <c r="CE15" s="18">
        <f t="shared" si="18"/>
        <v>5584.4292267891678</v>
      </c>
    </row>
    <row r="16" spans="1:83" ht="15.75" x14ac:dyDescent="0.25">
      <c r="A16" s="27"/>
      <c r="B16" s="3" t="s">
        <v>118</v>
      </c>
      <c r="C16" s="8">
        <v>0.03</v>
      </c>
      <c r="D16" s="5">
        <f t="shared" si="0"/>
        <v>3487.8460205661099</v>
      </c>
      <c r="E16" s="5">
        <v>3621.5850053268</v>
      </c>
      <c r="F16" s="19">
        <v>0.03</v>
      </c>
      <c r="G16" s="18">
        <f t="shared" si="0"/>
        <v>3559.0265515980727</v>
      </c>
      <c r="I16" s="27"/>
      <c r="J16" s="3" t="s">
        <v>119</v>
      </c>
      <c r="K16" s="8">
        <v>0.03</v>
      </c>
      <c r="L16" s="5">
        <f t="shared" si="1"/>
        <v>5636.9228615209868</v>
      </c>
      <c r="M16" s="5">
        <v>5853.0593948002861</v>
      </c>
      <c r="N16" s="19">
        <v>0.03</v>
      </c>
      <c r="O16" s="18">
        <f t="shared" si="2"/>
        <v>5751.9621035928431</v>
      </c>
      <c r="Q16" s="27"/>
      <c r="R16" s="3" t="s">
        <v>120</v>
      </c>
      <c r="S16" s="8">
        <v>0.03</v>
      </c>
      <c r="T16" s="5">
        <f t="shared" si="3"/>
        <v>6588.1535944026527</v>
      </c>
      <c r="U16" s="5">
        <v>6840.7631676728333</v>
      </c>
      <c r="V16" s="19">
        <v>0.03</v>
      </c>
      <c r="W16" s="18">
        <f t="shared" si="4"/>
        <v>6722.605708574135</v>
      </c>
      <c r="Y16" s="27"/>
      <c r="Z16" s="3" t="s">
        <v>121</v>
      </c>
      <c r="AA16" s="8">
        <v>0.03</v>
      </c>
      <c r="AB16" s="5">
        <f t="shared" si="5"/>
        <v>7208.2151091699625</v>
      </c>
      <c r="AC16" s="5">
        <v>7484.61</v>
      </c>
      <c r="AD16" s="19">
        <v>0.03</v>
      </c>
      <c r="AE16" s="18">
        <f t="shared" si="6"/>
        <v>7355.3215399693481</v>
      </c>
      <c r="AG16" s="27"/>
      <c r="AH16" s="3" t="s">
        <v>122</v>
      </c>
      <c r="AI16" s="8">
        <v>0.04</v>
      </c>
      <c r="AJ16" s="5">
        <f t="shared" si="7"/>
        <v>15059.56546578218</v>
      </c>
      <c r="AK16" s="5">
        <v>15637</v>
      </c>
      <c r="AL16" s="19">
        <v>0.04</v>
      </c>
      <c r="AM16" s="18">
        <f t="shared" si="8"/>
        <v>15366.903536512425</v>
      </c>
      <c r="AO16" s="27"/>
      <c r="AP16" s="3" t="s">
        <v>123</v>
      </c>
      <c r="AQ16" s="8">
        <v>0.04</v>
      </c>
      <c r="AR16" s="5">
        <f t="shared" si="9"/>
        <v>15059.56546578218</v>
      </c>
      <c r="AS16" s="5">
        <v>15637</v>
      </c>
      <c r="AT16" s="19">
        <v>0.04</v>
      </c>
      <c r="AU16" s="18">
        <f t="shared" si="10"/>
        <v>15366.903536512425</v>
      </c>
      <c r="AW16" s="27"/>
      <c r="AX16" s="3" t="s">
        <v>124</v>
      </c>
      <c r="AY16" s="8">
        <v>0.04</v>
      </c>
      <c r="AZ16" s="5">
        <f t="shared" si="11"/>
        <v>18254.018746402638</v>
      </c>
      <c r="BA16" s="5">
        <v>18953.939999999999</v>
      </c>
      <c r="BB16" s="19">
        <v>0.04</v>
      </c>
      <c r="BC16" s="18">
        <f t="shared" si="12"/>
        <v>18626.549741227183</v>
      </c>
      <c r="BE16" s="27"/>
      <c r="BF16" s="3" t="s">
        <v>125</v>
      </c>
      <c r="BG16" s="8">
        <v>0.04</v>
      </c>
      <c r="BH16" s="5">
        <f t="shared" si="13"/>
        <v>15477.886728720572</v>
      </c>
      <c r="BI16" s="5">
        <v>16071.355339559905</v>
      </c>
      <c r="BJ16" s="19">
        <v>0.04</v>
      </c>
      <c r="BK16" s="18">
        <f t="shared" si="14"/>
        <v>15793.761968082215</v>
      </c>
      <c r="BM16" s="27"/>
      <c r="BN16" s="3" t="s">
        <v>126</v>
      </c>
      <c r="BO16" s="8">
        <v>0.04</v>
      </c>
      <c r="BP16" s="5">
        <f t="shared" si="15"/>
        <v>18254.018746402638</v>
      </c>
      <c r="BQ16" s="5">
        <v>18953.939999999999</v>
      </c>
      <c r="BR16" s="19">
        <v>0.04</v>
      </c>
      <c r="BS16" s="18">
        <f t="shared" si="16"/>
        <v>18626.549741227183</v>
      </c>
      <c r="BU16" s="27"/>
      <c r="BV16" s="3" t="s">
        <v>190</v>
      </c>
      <c r="BW16" s="5">
        <v>18953.939999999999</v>
      </c>
      <c r="BY16" s="27"/>
      <c r="BZ16" s="3" t="s">
        <v>119</v>
      </c>
      <c r="CA16" s="8">
        <v>0.03</v>
      </c>
      <c r="CB16" s="5">
        <f t="shared" si="17"/>
        <v>5636.9228615209868</v>
      </c>
      <c r="CC16" s="5">
        <v>5853.0593948002861</v>
      </c>
      <c r="CD16" s="19">
        <v>0.03</v>
      </c>
      <c r="CE16" s="18">
        <f t="shared" si="18"/>
        <v>5751.9621035928431</v>
      </c>
    </row>
    <row r="17" spans="1:83" ht="15.75" x14ac:dyDescent="0.25">
      <c r="A17" s="27"/>
      <c r="B17" s="3" t="s">
        <v>127</v>
      </c>
      <c r="C17" s="8">
        <v>0.03</v>
      </c>
      <c r="D17" s="5">
        <f t="shared" si="0"/>
        <v>3592.4814011830931</v>
      </c>
      <c r="E17" s="5">
        <v>3730.2279155486567</v>
      </c>
      <c r="F17" s="19">
        <v>0.03</v>
      </c>
      <c r="G17" s="18">
        <f t="shared" si="0"/>
        <v>3665.7973481460149</v>
      </c>
      <c r="I17" s="27"/>
      <c r="J17" s="3" t="s">
        <v>128</v>
      </c>
      <c r="K17" s="8">
        <v>0.03</v>
      </c>
      <c r="L17" s="5">
        <f t="shared" si="1"/>
        <v>5806.0305473666167</v>
      </c>
      <c r="M17" s="5">
        <v>6028.6511766442945</v>
      </c>
      <c r="N17" s="19">
        <v>0.03</v>
      </c>
      <c r="O17" s="18">
        <f t="shared" si="2"/>
        <v>5924.5209667006284</v>
      </c>
      <c r="Q17" s="27"/>
      <c r="R17" s="3" t="s">
        <v>129</v>
      </c>
      <c r="S17" s="8">
        <v>0.03</v>
      </c>
      <c r="T17" s="5">
        <f t="shared" si="3"/>
        <v>6785.7982022347323</v>
      </c>
      <c r="U17" s="5">
        <v>7045.9860627030184</v>
      </c>
      <c r="V17" s="19">
        <v>0.03</v>
      </c>
      <c r="W17" s="18">
        <f t="shared" si="4"/>
        <v>6924.2838798313596</v>
      </c>
      <c r="Y17" s="27"/>
      <c r="Z17" s="3" t="s">
        <v>130</v>
      </c>
      <c r="AA17" s="8">
        <v>0.03</v>
      </c>
      <c r="AB17" s="5">
        <f t="shared" si="5"/>
        <v>7424.4615624450616</v>
      </c>
      <c r="AC17" s="5">
        <v>7709.1376921338924</v>
      </c>
      <c r="AD17" s="19">
        <v>0.03</v>
      </c>
      <c r="AE17" s="18">
        <f t="shared" si="6"/>
        <v>7575.9811861684284</v>
      </c>
      <c r="AG17" s="27"/>
      <c r="AH17" s="3" t="s">
        <v>131</v>
      </c>
      <c r="AI17" s="8">
        <v>0.04</v>
      </c>
      <c r="AJ17" s="5">
        <f t="shared" si="7"/>
        <v>15661.948084413467</v>
      </c>
      <c r="AK17" s="5">
        <v>16262.48</v>
      </c>
      <c r="AL17" s="19">
        <v>0.04</v>
      </c>
      <c r="AM17" s="18">
        <f t="shared" si="8"/>
        <v>15981.579677972923</v>
      </c>
      <c r="AO17" s="27"/>
      <c r="AP17" s="3" t="s">
        <v>132</v>
      </c>
      <c r="AQ17" s="8">
        <v>0.04</v>
      </c>
      <c r="AR17" s="5">
        <f t="shared" si="9"/>
        <v>15661.948084413467</v>
      </c>
      <c r="AS17" s="5">
        <v>16262.48</v>
      </c>
      <c r="AT17" s="19">
        <v>0.04</v>
      </c>
      <c r="AU17" s="18">
        <f t="shared" si="10"/>
        <v>15981.579677972923</v>
      </c>
      <c r="AW17" s="27"/>
      <c r="AX17" s="3" t="s">
        <v>133</v>
      </c>
      <c r="AY17" s="8">
        <v>0.04</v>
      </c>
      <c r="AZ17" s="5">
        <f t="shared" si="11"/>
        <v>18984.179496258745</v>
      </c>
      <c r="BA17" s="5">
        <v>19712.089890683794</v>
      </c>
      <c r="BB17" s="19">
        <v>0.04</v>
      </c>
      <c r="BC17" s="18">
        <f t="shared" si="12"/>
        <v>19371.611730876273</v>
      </c>
      <c r="BE17" s="27"/>
      <c r="BF17" s="3" t="s">
        <v>134</v>
      </c>
      <c r="BG17" s="8">
        <v>0.04</v>
      </c>
      <c r="BH17" s="5">
        <f t="shared" si="13"/>
        <v>16097.002197869395</v>
      </c>
      <c r="BI17" s="5">
        <v>16714.2095531423</v>
      </c>
      <c r="BJ17" s="19">
        <v>0.04</v>
      </c>
      <c r="BK17" s="18">
        <f t="shared" si="14"/>
        <v>16425.512446805504</v>
      </c>
      <c r="BM17" s="27"/>
      <c r="BN17" s="3" t="s">
        <v>135</v>
      </c>
      <c r="BO17" s="8">
        <v>0.04</v>
      </c>
      <c r="BP17" s="5">
        <f t="shared" si="15"/>
        <v>18984.179496258745</v>
      </c>
      <c r="BQ17" s="5">
        <v>19712.089890683794</v>
      </c>
      <c r="BR17" s="19">
        <v>0.04</v>
      </c>
      <c r="BS17" s="18">
        <f t="shared" si="16"/>
        <v>19371.611730876273</v>
      </c>
      <c r="BU17" s="27"/>
      <c r="BV17" s="3" t="s">
        <v>191</v>
      </c>
      <c r="BW17" s="5">
        <v>19712.089890683794</v>
      </c>
      <c r="BY17" s="27"/>
      <c r="BZ17" s="3" t="s">
        <v>128</v>
      </c>
      <c r="CA17" s="8">
        <v>0.03</v>
      </c>
      <c r="CB17" s="5">
        <f t="shared" si="17"/>
        <v>5806.0305473666167</v>
      </c>
      <c r="CC17" s="5">
        <v>6028.6511766442945</v>
      </c>
      <c r="CD17" s="19">
        <v>0.03</v>
      </c>
      <c r="CE17" s="18">
        <f t="shared" si="18"/>
        <v>5924.5209667006284</v>
      </c>
    </row>
    <row r="18" spans="1:83" ht="15.75" x14ac:dyDescent="0.25">
      <c r="A18" s="27"/>
      <c r="B18" s="3" t="s">
        <v>136</v>
      </c>
      <c r="C18" s="8">
        <v>0.03</v>
      </c>
      <c r="D18" s="5">
        <f t="shared" si="0"/>
        <v>3700.2558432185861</v>
      </c>
      <c r="E18" s="5">
        <v>3842.14</v>
      </c>
      <c r="F18" s="19">
        <v>0.03</v>
      </c>
      <c r="G18" s="18">
        <f t="shared" si="0"/>
        <v>3775.7712685903953</v>
      </c>
      <c r="I18" s="27"/>
      <c r="J18" s="3" t="s">
        <v>137</v>
      </c>
      <c r="K18" s="8">
        <v>0.03</v>
      </c>
      <c r="L18" s="5">
        <f t="shared" si="1"/>
        <v>5980.2114637876157</v>
      </c>
      <c r="M18" s="5">
        <v>6209.5107119436243</v>
      </c>
      <c r="N18" s="19">
        <v>0.03</v>
      </c>
      <c r="O18" s="18">
        <f t="shared" si="2"/>
        <v>6102.2565957016477</v>
      </c>
      <c r="Q18" s="27"/>
      <c r="R18" s="3" t="s">
        <v>138</v>
      </c>
      <c r="S18" s="8">
        <v>0.03</v>
      </c>
      <c r="T18" s="5">
        <f t="shared" si="3"/>
        <v>6989.3721483017744</v>
      </c>
      <c r="U18" s="5">
        <v>7257.3656445841098</v>
      </c>
      <c r="V18" s="19">
        <v>0.03</v>
      </c>
      <c r="W18" s="18">
        <f t="shared" si="4"/>
        <v>7132.0123962263006</v>
      </c>
      <c r="Y18" s="27"/>
      <c r="Z18" s="3" t="s">
        <v>139</v>
      </c>
      <c r="AA18" s="8">
        <v>0.03</v>
      </c>
      <c r="AB18" s="5">
        <f t="shared" si="5"/>
        <v>7647.195409318414</v>
      </c>
      <c r="AC18" s="5">
        <v>7940.42</v>
      </c>
      <c r="AD18" s="19">
        <v>0.03</v>
      </c>
      <c r="AE18" s="18">
        <f t="shared" si="6"/>
        <v>7803.2606217534812</v>
      </c>
      <c r="AG18" s="27"/>
      <c r="AH18" s="3" t="s">
        <v>140</v>
      </c>
      <c r="AI18" s="8">
        <v>0.04</v>
      </c>
      <c r="AJ18" s="5">
        <f t="shared" si="7"/>
        <v>16288.426007790005</v>
      </c>
      <c r="AK18" s="5">
        <v>16912.98</v>
      </c>
      <c r="AL18" s="19">
        <v>0.04</v>
      </c>
      <c r="AM18" s="18">
        <f t="shared" si="8"/>
        <v>16620.842865091839</v>
      </c>
      <c r="AO18" s="27"/>
      <c r="AP18" s="3" t="s">
        <v>141</v>
      </c>
      <c r="AQ18" s="8">
        <v>0.04</v>
      </c>
      <c r="AR18" s="5">
        <f t="shared" si="9"/>
        <v>16288.426007790005</v>
      </c>
      <c r="AS18" s="5">
        <v>16912.98</v>
      </c>
      <c r="AT18" s="19">
        <v>0.04</v>
      </c>
      <c r="AU18" s="18">
        <f t="shared" si="10"/>
        <v>16620.842865091839</v>
      </c>
      <c r="AW18" s="27"/>
      <c r="AX18" s="3" t="s">
        <v>142</v>
      </c>
      <c r="AY18" s="8">
        <v>0.04</v>
      </c>
      <c r="AZ18" s="5">
        <f t="shared" si="11"/>
        <v>19743.546676109094</v>
      </c>
      <c r="BA18" s="5">
        <v>20500.580000000002</v>
      </c>
      <c r="BB18" s="19">
        <v>0.04</v>
      </c>
      <c r="BC18" s="18">
        <f t="shared" si="12"/>
        <v>20146.476200111323</v>
      </c>
      <c r="BE18" s="27"/>
      <c r="BF18" s="3" t="s">
        <v>143</v>
      </c>
      <c r="BG18" s="8">
        <v>0.04</v>
      </c>
      <c r="BH18" s="5">
        <f t="shared" si="13"/>
        <v>16740.88228578417</v>
      </c>
      <c r="BI18" s="5">
        <v>17382.777935267994</v>
      </c>
      <c r="BJ18" s="19">
        <v>0.04</v>
      </c>
      <c r="BK18" s="18">
        <f t="shared" si="14"/>
        <v>17082.532944677725</v>
      </c>
      <c r="BM18" s="27"/>
      <c r="BN18" s="3" t="s">
        <v>144</v>
      </c>
      <c r="BO18" s="8">
        <v>0.04</v>
      </c>
      <c r="BP18" s="5">
        <f t="shared" si="15"/>
        <v>19743.546676109094</v>
      </c>
      <c r="BQ18" s="5">
        <v>20500.580000000002</v>
      </c>
      <c r="BR18" s="19">
        <v>0.04</v>
      </c>
      <c r="BS18" s="18">
        <f t="shared" si="16"/>
        <v>20146.476200111323</v>
      </c>
      <c r="BU18" s="27"/>
      <c r="BV18" s="3" t="s">
        <v>192</v>
      </c>
      <c r="BW18" s="5">
        <v>20500.580000000002</v>
      </c>
      <c r="BY18" s="27"/>
      <c r="BZ18" s="3" t="s">
        <v>137</v>
      </c>
      <c r="CA18" s="8">
        <v>0.03</v>
      </c>
      <c r="CB18" s="5">
        <f t="shared" si="17"/>
        <v>5980.2114637876157</v>
      </c>
      <c r="CC18" s="5">
        <v>6209.5107119436243</v>
      </c>
      <c r="CD18" s="19">
        <v>0.03</v>
      </c>
      <c r="CE18" s="18">
        <f t="shared" si="18"/>
        <v>6102.2565957016477</v>
      </c>
    </row>
    <row r="19" spans="1:83" ht="15.75" x14ac:dyDescent="0.25">
      <c r="A19" s="27"/>
      <c r="B19" s="3" t="s">
        <v>145</v>
      </c>
      <c r="C19" s="8">
        <v>0.03</v>
      </c>
      <c r="D19" s="5">
        <f t="shared" si="0"/>
        <v>3811.2635185151439</v>
      </c>
      <c r="E19" s="5">
        <v>3957.3987956055703</v>
      </c>
      <c r="F19" s="19">
        <v>0.03</v>
      </c>
      <c r="G19" s="18">
        <f t="shared" si="0"/>
        <v>3889.0444066481073</v>
      </c>
      <c r="I19" s="27"/>
      <c r="J19" s="3" t="s">
        <v>146</v>
      </c>
      <c r="K19" s="8">
        <v>0.03</v>
      </c>
      <c r="L19" s="5">
        <f t="shared" si="1"/>
        <v>6159.6178077012446</v>
      </c>
      <c r="M19" s="5">
        <v>6395.7960333019337</v>
      </c>
      <c r="N19" s="19">
        <v>0.03</v>
      </c>
      <c r="O19" s="18">
        <f t="shared" si="2"/>
        <v>6285.3242935726976</v>
      </c>
      <c r="P19" s="9"/>
      <c r="Q19" s="27"/>
      <c r="R19" s="3" t="s">
        <v>147</v>
      </c>
      <c r="S19" s="8">
        <v>0.03</v>
      </c>
      <c r="T19" s="5">
        <f t="shared" si="3"/>
        <v>7199.0533127508279</v>
      </c>
      <c r="U19" s="5">
        <v>7475.0866139216296</v>
      </c>
      <c r="V19" s="19">
        <v>0.03</v>
      </c>
      <c r="W19" s="18">
        <f t="shared" si="4"/>
        <v>7345.9727681130898</v>
      </c>
      <c r="Y19" s="27"/>
      <c r="Z19" s="3" t="s">
        <v>148</v>
      </c>
      <c r="AA19" s="8">
        <v>0.03</v>
      </c>
      <c r="AB19" s="5">
        <f t="shared" si="5"/>
        <v>7876.6112715979671</v>
      </c>
      <c r="AC19" s="5">
        <v>8178.63</v>
      </c>
      <c r="AD19" s="19">
        <v>0.03</v>
      </c>
      <c r="AE19" s="18">
        <f t="shared" si="6"/>
        <v>8037.3584404060857</v>
      </c>
      <c r="AG19" s="27"/>
      <c r="AH19" s="3" t="s">
        <v>149</v>
      </c>
      <c r="AI19" s="8">
        <v>0.04</v>
      </c>
      <c r="AJ19" s="5">
        <f t="shared" si="7"/>
        <v>16939.963048101607</v>
      </c>
      <c r="AK19" s="5">
        <v>17589.492051254965</v>
      </c>
      <c r="AL19" s="19">
        <v>0.04</v>
      </c>
      <c r="AM19" s="18">
        <f t="shared" si="8"/>
        <v>17285.676579695515</v>
      </c>
      <c r="AO19" s="27"/>
      <c r="AP19" s="3" t="s">
        <v>150</v>
      </c>
      <c r="AQ19" s="8">
        <v>0.04</v>
      </c>
      <c r="AR19" s="5">
        <f t="shared" si="9"/>
        <v>16939.963048101607</v>
      </c>
      <c r="AS19" s="5">
        <v>17589.492051255002</v>
      </c>
      <c r="AT19" s="19">
        <v>0.04</v>
      </c>
      <c r="AU19" s="18">
        <f t="shared" si="10"/>
        <v>17285.676579695515</v>
      </c>
      <c r="AW19" s="27"/>
      <c r="AX19" s="3" t="s">
        <v>151</v>
      </c>
      <c r="AY19" s="8">
        <v>0.04</v>
      </c>
      <c r="AZ19" s="5">
        <f t="shared" si="11"/>
        <v>20533.28854315346</v>
      </c>
      <c r="BA19" s="5">
        <v>21320.596425763601</v>
      </c>
      <c r="BB19" s="19">
        <v>0.04</v>
      </c>
      <c r="BC19" s="18">
        <f t="shared" si="12"/>
        <v>20952.335248115778</v>
      </c>
      <c r="BE19" s="27"/>
      <c r="BF19" s="3" t="s">
        <v>152</v>
      </c>
      <c r="BG19" s="8">
        <v>0.04</v>
      </c>
      <c r="BH19" s="5">
        <f t="shared" si="13"/>
        <v>17410.517577215538</v>
      </c>
      <c r="BI19" s="5">
        <v>18078.099999999999</v>
      </c>
      <c r="BJ19" s="19">
        <v>0.04</v>
      </c>
      <c r="BK19" s="18">
        <f t="shared" si="14"/>
        <v>17765.834262464836</v>
      </c>
      <c r="BM19" s="27"/>
      <c r="BN19" s="3" t="s">
        <v>153</v>
      </c>
      <c r="BO19" s="8">
        <v>0.04</v>
      </c>
      <c r="BP19" s="5">
        <f t="shared" si="15"/>
        <v>20533.28854315346</v>
      </c>
      <c r="BQ19" s="5">
        <v>21320.596425763593</v>
      </c>
      <c r="BR19" s="19">
        <v>0.04</v>
      </c>
      <c r="BS19" s="18">
        <f t="shared" si="16"/>
        <v>20952.335248115778</v>
      </c>
      <c r="BU19" s="27"/>
      <c r="BV19" s="3" t="s">
        <v>193</v>
      </c>
      <c r="BW19" s="5">
        <v>21320.596425763593</v>
      </c>
      <c r="BY19" s="27"/>
      <c r="BZ19" s="3" t="s">
        <v>146</v>
      </c>
      <c r="CA19" s="8">
        <v>0.03</v>
      </c>
      <c r="CB19" s="5">
        <f t="shared" si="17"/>
        <v>6159.6178077012446</v>
      </c>
      <c r="CC19" s="5">
        <v>6395.7960333019337</v>
      </c>
      <c r="CD19" s="19">
        <v>0.03</v>
      </c>
      <c r="CE19" s="18">
        <f t="shared" si="18"/>
        <v>6285.3242935726976</v>
      </c>
    </row>
    <row r="20" spans="1:83" x14ac:dyDescent="0.25">
      <c r="G20" s="9"/>
      <c r="O20" s="10"/>
      <c r="AM20" s="7"/>
    </row>
    <row r="22" spans="1:83" x14ac:dyDescent="0.25">
      <c r="B22" s="30" t="s">
        <v>155</v>
      </c>
      <c r="C22" s="30"/>
      <c r="D22" s="30"/>
      <c r="E22" s="30"/>
      <c r="F22" s="1"/>
      <c r="G22" s="1"/>
      <c r="H22" s="1"/>
    </row>
    <row r="23" spans="1:83" x14ac:dyDescent="0.25">
      <c r="B23" s="13"/>
      <c r="C23" s="25" t="s">
        <v>12</v>
      </c>
      <c r="D23" s="25"/>
      <c r="E23" s="12" t="s">
        <v>154</v>
      </c>
      <c r="F23" s="13"/>
      <c r="G23" s="13"/>
      <c r="H23" s="13"/>
    </row>
    <row r="24" spans="1:83" x14ac:dyDescent="0.25">
      <c r="B24" s="13"/>
      <c r="C24" s="14" t="s">
        <v>14</v>
      </c>
      <c r="D24" s="14" t="s">
        <v>15</v>
      </c>
      <c r="E24" s="15">
        <v>1.038343</v>
      </c>
      <c r="F24" s="13"/>
      <c r="G24" s="13"/>
      <c r="H24" s="13"/>
    </row>
    <row r="25" spans="1:83" x14ac:dyDescent="0.25">
      <c r="A25" s="4">
        <v>1</v>
      </c>
      <c r="B25" s="21" t="s">
        <v>156</v>
      </c>
      <c r="C25" s="4" t="s">
        <v>163</v>
      </c>
      <c r="D25" s="5">
        <v>11528.31</v>
      </c>
      <c r="E25" s="20">
        <v>11970.33999033</v>
      </c>
    </row>
    <row r="26" spans="1:83" x14ac:dyDescent="0.25">
      <c r="A26" s="4">
        <v>2</v>
      </c>
      <c r="B26" s="21" t="s">
        <v>157</v>
      </c>
      <c r="C26" s="4" t="s">
        <v>164</v>
      </c>
      <c r="D26" s="5">
        <v>17437.599999999999</v>
      </c>
      <c r="E26" s="20">
        <v>18106.22</v>
      </c>
    </row>
    <row r="27" spans="1:83" x14ac:dyDescent="0.25">
      <c r="A27" s="4">
        <v>3</v>
      </c>
      <c r="B27" s="21" t="s">
        <v>158</v>
      </c>
      <c r="C27" s="4" t="s">
        <v>165</v>
      </c>
      <c r="D27" s="5">
        <v>17960.73</v>
      </c>
      <c r="E27" s="20">
        <v>18649.39827039</v>
      </c>
    </row>
    <row r="28" spans="1:83" x14ac:dyDescent="0.25">
      <c r="A28" s="4">
        <v>4</v>
      </c>
      <c r="B28" s="21" t="s">
        <v>172</v>
      </c>
      <c r="C28" s="4" t="s">
        <v>165</v>
      </c>
      <c r="D28" s="5">
        <v>17960.73</v>
      </c>
      <c r="E28" s="20">
        <v>18649.39827039</v>
      </c>
    </row>
    <row r="29" spans="1:83" x14ac:dyDescent="0.25">
      <c r="A29" s="4">
        <v>5</v>
      </c>
      <c r="B29" s="22" t="s">
        <v>173</v>
      </c>
      <c r="C29" s="4" t="s">
        <v>166</v>
      </c>
      <c r="D29" s="5">
        <v>22752.13</v>
      </c>
      <c r="E29" s="20">
        <v>23624.52</v>
      </c>
    </row>
    <row r="30" spans="1:83" x14ac:dyDescent="0.25">
      <c r="A30" s="4">
        <v>6</v>
      </c>
      <c r="B30" s="22" t="s">
        <v>174</v>
      </c>
      <c r="C30" s="4" t="s">
        <v>166</v>
      </c>
      <c r="D30" s="5">
        <v>22752.13</v>
      </c>
      <c r="E30" s="20">
        <v>23624.52</v>
      </c>
    </row>
    <row r="31" spans="1:83" x14ac:dyDescent="0.25">
      <c r="A31" s="4">
        <v>7</v>
      </c>
      <c r="B31" s="21" t="s">
        <v>159</v>
      </c>
      <c r="C31" s="4" t="s">
        <v>167</v>
      </c>
      <c r="D31" s="5">
        <v>24861.85</v>
      </c>
      <c r="E31" s="20">
        <v>25815.14</v>
      </c>
    </row>
    <row r="32" spans="1:83" x14ac:dyDescent="0.25">
      <c r="A32" s="4">
        <v>8</v>
      </c>
      <c r="B32" s="21" t="s">
        <v>160</v>
      </c>
      <c r="C32" s="4" t="s">
        <v>168</v>
      </c>
      <c r="D32" s="5">
        <v>26375.95</v>
      </c>
      <c r="E32" s="20">
        <v>27387.29</v>
      </c>
    </row>
    <row r="33" spans="1:5" x14ac:dyDescent="0.25">
      <c r="A33" s="4">
        <v>9</v>
      </c>
      <c r="B33" s="21" t="s">
        <v>161</v>
      </c>
      <c r="C33" s="4" t="s">
        <v>169</v>
      </c>
      <c r="D33" s="5">
        <v>33724.44</v>
      </c>
      <c r="E33" s="20">
        <v>35017.536202920004</v>
      </c>
    </row>
    <row r="34" spans="1:5" x14ac:dyDescent="0.25">
      <c r="A34" s="4">
        <v>10</v>
      </c>
      <c r="B34" s="21" t="s">
        <v>171</v>
      </c>
      <c r="C34" s="4" t="s">
        <v>169</v>
      </c>
      <c r="D34" s="5">
        <v>33724.44</v>
      </c>
      <c r="E34" s="20">
        <v>35017.536202920004</v>
      </c>
    </row>
    <row r="35" spans="1:5" x14ac:dyDescent="0.25">
      <c r="A35" s="4">
        <v>11</v>
      </c>
      <c r="B35" s="21" t="s">
        <v>162</v>
      </c>
      <c r="C35" s="4" t="s">
        <v>170</v>
      </c>
      <c r="D35" s="5">
        <v>34440.75</v>
      </c>
      <c r="E35" s="20">
        <v>35761.32</v>
      </c>
    </row>
  </sheetData>
  <mergeCells count="83">
    <mergeCell ref="BU3:BU4"/>
    <mergeCell ref="BU2:BW2"/>
    <mergeCell ref="BV3:BV4"/>
    <mergeCell ref="BU5:BU9"/>
    <mergeCell ref="BU10:BU14"/>
    <mergeCell ref="C23:D23"/>
    <mergeCell ref="B22:E22"/>
    <mergeCell ref="AW15:AW19"/>
    <mergeCell ref="BE15:BE19"/>
    <mergeCell ref="BM15:BM19"/>
    <mergeCell ref="BY15:BY19"/>
    <mergeCell ref="A15:A19"/>
    <mergeCell ref="I15:I19"/>
    <mergeCell ref="Q15:Q19"/>
    <mergeCell ref="Y15:Y19"/>
    <mergeCell ref="AG15:AG19"/>
    <mergeCell ref="AO15:AO19"/>
    <mergeCell ref="BU15:BU19"/>
    <mergeCell ref="AW5:AW9"/>
    <mergeCell ref="BE5:BE9"/>
    <mergeCell ref="BM5:BM9"/>
    <mergeCell ref="BY5:BY14"/>
    <mergeCell ref="AG10:AG14"/>
    <mergeCell ref="AO10:AO14"/>
    <mergeCell ref="AW10:AW14"/>
    <mergeCell ref="BE10:BE14"/>
    <mergeCell ref="BM10:BM14"/>
    <mergeCell ref="BY3:BY4"/>
    <mergeCell ref="BZ3:BZ4"/>
    <mergeCell ref="CA3:CB3"/>
    <mergeCell ref="CD3:CE3"/>
    <mergeCell ref="A5:A14"/>
    <mergeCell ref="I5:I14"/>
    <mergeCell ref="Q5:Q14"/>
    <mergeCell ref="Y5:Y14"/>
    <mergeCell ref="AG5:AG9"/>
    <mergeCell ref="AO5:AO9"/>
    <mergeCell ref="BG3:BH3"/>
    <mergeCell ref="BJ3:BK3"/>
    <mergeCell ref="BM3:BM4"/>
    <mergeCell ref="BN3:BN4"/>
    <mergeCell ref="BO3:BP3"/>
    <mergeCell ref="BR3:BS3"/>
    <mergeCell ref="BF3:BF4"/>
    <mergeCell ref="AI3:AJ3"/>
    <mergeCell ref="AL3:AM3"/>
    <mergeCell ref="AO3:AO4"/>
    <mergeCell ref="AP3:AP4"/>
    <mergeCell ref="AQ3:AR3"/>
    <mergeCell ref="AT3:AU3"/>
    <mergeCell ref="AW3:AW4"/>
    <mergeCell ref="AX3:AX4"/>
    <mergeCell ref="AY3:AZ3"/>
    <mergeCell ref="BB3:BC3"/>
    <mergeCell ref="BE3:BE4"/>
    <mergeCell ref="AH3:AH4"/>
    <mergeCell ref="K3:L3"/>
    <mergeCell ref="N3:O3"/>
    <mergeCell ref="Q3:Q4"/>
    <mergeCell ref="R3:R4"/>
    <mergeCell ref="S3:T3"/>
    <mergeCell ref="V3:W3"/>
    <mergeCell ref="Y3:Y4"/>
    <mergeCell ref="Z3:Z4"/>
    <mergeCell ref="AA3:AB3"/>
    <mergeCell ref="AD3:AE3"/>
    <mergeCell ref="AG3:AG4"/>
    <mergeCell ref="AW2:BC2"/>
    <mergeCell ref="BE2:BK2"/>
    <mergeCell ref="BM2:BS2"/>
    <mergeCell ref="BY2:CE2"/>
    <mergeCell ref="A3:A4"/>
    <mergeCell ref="B3:B4"/>
    <mergeCell ref="C3:D3"/>
    <mergeCell ref="F3:G3"/>
    <mergeCell ref="I3:I4"/>
    <mergeCell ref="J3:J4"/>
    <mergeCell ref="A2:G2"/>
    <mergeCell ref="I2:O2"/>
    <mergeCell ref="Q2:W2"/>
    <mergeCell ref="Y2:AE2"/>
    <mergeCell ref="AG2:AM2"/>
    <mergeCell ref="AO2:AU2"/>
  </mergeCells>
  <pageMargins left="0.51181102362204722" right="0.51181102362204722" top="0.78740157480314965" bottom="0.78740157480314965" header="0.31496062992125984" footer="0.31496062992125984"/>
  <pageSetup paperSize="9" orientation="portrait" horizontalDpi="4294967295" verticalDpi="4294967295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ACBCF-0AA0-4825-8932-F8D846EE6976}">
  <dimension ref="A2:W55"/>
  <sheetViews>
    <sheetView tabSelected="1" view="pageBreakPreview" zoomScale="60" zoomScaleNormal="100" workbookViewId="0">
      <selection activeCell="J27" sqref="J27"/>
    </sheetView>
  </sheetViews>
  <sheetFormatPr defaultRowHeight="15" x14ac:dyDescent="0.25"/>
  <cols>
    <col min="1" max="1" width="5.5703125" bestFit="1" customWidth="1"/>
    <col min="2" max="2" width="24" customWidth="1"/>
    <col min="3" max="3" width="17.7109375" bestFit="1" customWidth="1"/>
    <col min="5" max="5" width="5.5703125" bestFit="1" customWidth="1"/>
    <col min="6" max="6" width="20.5703125" bestFit="1" customWidth="1"/>
    <col min="7" max="7" width="17.7109375" bestFit="1" customWidth="1"/>
    <col min="9" max="9" width="5.5703125" bestFit="1" customWidth="1"/>
    <col min="10" max="10" width="20.5703125" bestFit="1" customWidth="1"/>
    <col min="11" max="11" width="17.7109375" bestFit="1" customWidth="1"/>
    <col min="13" max="13" width="5.5703125" bestFit="1" customWidth="1"/>
    <col min="14" max="14" width="20.5703125" bestFit="1" customWidth="1"/>
    <col min="15" max="15" width="17.7109375" bestFit="1" customWidth="1"/>
    <col min="17" max="17" width="5.5703125" bestFit="1" customWidth="1"/>
    <col min="18" max="18" width="20.5703125" bestFit="1" customWidth="1"/>
    <col min="19" max="19" width="17.7109375" bestFit="1" customWidth="1"/>
    <col min="21" max="21" width="5.5703125" bestFit="1" customWidth="1"/>
    <col min="22" max="22" width="20.5703125" bestFit="1" customWidth="1"/>
    <col min="23" max="23" width="17.7109375" bestFit="1" customWidth="1"/>
    <col min="25" max="25" width="5.5703125" bestFit="1" customWidth="1"/>
    <col min="26" max="26" width="20.5703125" bestFit="1" customWidth="1"/>
    <col min="27" max="27" width="17.7109375" bestFit="1" customWidth="1"/>
    <col min="29" max="29" width="5.5703125" bestFit="1" customWidth="1"/>
    <col min="30" max="30" width="20.5703125" bestFit="1" customWidth="1"/>
    <col min="31" max="31" width="17.7109375" bestFit="1" customWidth="1"/>
    <col min="33" max="33" width="5.5703125" bestFit="1" customWidth="1"/>
    <col min="34" max="34" width="20.5703125" bestFit="1" customWidth="1"/>
    <col min="35" max="35" width="17.7109375" bestFit="1" customWidth="1"/>
    <col min="37" max="37" width="5.5703125" bestFit="1" customWidth="1"/>
    <col min="38" max="38" width="20.5703125" bestFit="1" customWidth="1"/>
    <col min="39" max="39" width="17.7109375" bestFit="1" customWidth="1"/>
    <col min="41" max="41" width="5.5703125" bestFit="1" customWidth="1"/>
    <col min="42" max="42" width="20.5703125" bestFit="1" customWidth="1"/>
    <col min="43" max="43" width="17.7109375" bestFit="1" customWidth="1"/>
  </cols>
  <sheetData>
    <row r="2" spans="1:19" x14ac:dyDescent="0.25">
      <c r="A2" s="31" t="s">
        <v>0</v>
      </c>
      <c r="B2" s="31"/>
      <c r="C2" s="31"/>
      <c r="D2" s="1"/>
      <c r="E2" s="31" t="s">
        <v>1</v>
      </c>
      <c r="F2" s="31"/>
      <c r="G2" s="31"/>
      <c r="H2" s="1"/>
      <c r="I2" s="31" t="s">
        <v>2</v>
      </c>
      <c r="J2" s="31"/>
      <c r="K2" s="31"/>
      <c r="L2" s="1"/>
      <c r="M2" s="31" t="s">
        <v>3</v>
      </c>
      <c r="N2" s="31"/>
      <c r="O2" s="31"/>
      <c r="P2" s="1"/>
      <c r="Q2" s="31" t="s">
        <v>9</v>
      </c>
      <c r="R2" s="31"/>
      <c r="S2" s="31"/>
    </row>
    <row r="3" spans="1:19" x14ac:dyDescent="0.25">
      <c r="A3" s="25" t="s">
        <v>10</v>
      </c>
      <c r="B3" s="25" t="s">
        <v>11</v>
      </c>
      <c r="C3" s="12" t="s">
        <v>177</v>
      </c>
      <c r="E3" s="25" t="s">
        <v>10</v>
      </c>
      <c r="F3" s="25" t="s">
        <v>11</v>
      </c>
      <c r="G3" s="12" t="s">
        <v>177</v>
      </c>
      <c r="I3" s="25" t="s">
        <v>10</v>
      </c>
      <c r="J3" s="25" t="s">
        <v>11</v>
      </c>
      <c r="K3" s="12" t="s">
        <v>177</v>
      </c>
      <c r="M3" s="25" t="s">
        <v>10</v>
      </c>
      <c r="N3" s="25" t="s">
        <v>11</v>
      </c>
      <c r="O3" s="12" t="s">
        <v>177</v>
      </c>
      <c r="Q3" s="25" t="s">
        <v>10</v>
      </c>
      <c r="R3" s="25" t="s">
        <v>11</v>
      </c>
      <c r="S3" s="12" t="s">
        <v>177</v>
      </c>
    </row>
    <row r="4" spans="1:19" x14ac:dyDescent="0.25">
      <c r="A4" s="25"/>
      <c r="B4" s="25"/>
      <c r="C4" s="11">
        <v>1.0323279999999999</v>
      </c>
      <c r="E4" s="25"/>
      <c r="F4" s="25"/>
      <c r="G4" s="11">
        <v>1.0323279999999999</v>
      </c>
      <c r="I4" s="25"/>
      <c r="J4" s="25"/>
      <c r="K4" s="11">
        <v>1.0323279999999999</v>
      </c>
      <c r="M4" s="25"/>
      <c r="N4" s="25"/>
      <c r="O4" s="11">
        <v>1.0323279999999999</v>
      </c>
      <c r="Q4" s="25"/>
      <c r="R4" s="25"/>
      <c r="S4" s="11">
        <v>1.0323279999999999</v>
      </c>
    </row>
    <row r="5" spans="1:19" ht="15.75" x14ac:dyDescent="0.25">
      <c r="A5" s="27" t="s">
        <v>16</v>
      </c>
      <c r="B5" s="3" t="s">
        <v>17</v>
      </c>
      <c r="C5" s="5">
        <f>+'Tabelas Salariais 2023'!E5*'Tabelas Salariais 2024'!$C$4</f>
        <v>2599.9190450984515</v>
      </c>
      <c r="D5" s="6"/>
      <c r="E5" s="27" t="s">
        <v>16</v>
      </c>
      <c r="F5" s="3" t="s">
        <v>18</v>
      </c>
      <c r="G5" s="5">
        <f>+'Tabelas Salariais 2023'!M5*'Tabelas Salariais 2024'!$G$4</f>
        <v>4201.8949816799995</v>
      </c>
      <c r="I5" s="27" t="s">
        <v>16</v>
      </c>
      <c r="J5" s="3" t="s">
        <v>19</v>
      </c>
      <c r="K5" s="5">
        <f>+'Tabelas Salariais 2023'!U5*'Tabelas Salariais 2024'!$K$4</f>
        <v>4910.9581962970751</v>
      </c>
      <c r="L5" s="7"/>
      <c r="M5" s="27" t="s">
        <v>16</v>
      </c>
      <c r="N5" s="3" t="s">
        <v>20</v>
      </c>
      <c r="O5" s="5">
        <f>+'Tabelas Salariais 2023'!AC5*'Tabelas Salariais 2024'!$O$4</f>
        <v>5373.1743304799993</v>
      </c>
      <c r="Q5" s="27" t="s">
        <v>16</v>
      </c>
      <c r="R5" s="3" t="s">
        <v>18</v>
      </c>
      <c r="S5" s="5">
        <f>'Tabelas Salariais 2023'!CC5*'Tabelas Salariais 2024'!$S$4</f>
        <v>4201.8949816799995</v>
      </c>
    </row>
    <row r="6" spans="1:19" ht="15.75" x14ac:dyDescent="0.25">
      <c r="A6" s="27"/>
      <c r="B6" s="3" t="s">
        <v>26</v>
      </c>
      <c r="C6" s="5">
        <f>+'Tabelas Salariais 2023'!E6*'Tabelas Salariais 2024'!$C$4-0.01</f>
        <v>2677.9261482055599</v>
      </c>
      <c r="E6" s="27"/>
      <c r="F6" s="3" t="s">
        <v>27</v>
      </c>
      <c r="G6" s="5">
        <f>+'Tabelas Salariais 2023'!M6*'Tabelas Salariais 2024'!$G$4</f>
        <v>4327.9525537599993</v>
      </c>
      <c r="I6" s="27"/>
      <c r="J6" s="3" t="s">
        <v>28</v>
      </c>
      <c r="K6" s="5">
        <f>+'Tabelas Salariais 2023'!U6*'Tabelas Salariais 2024'!$K$4</f>
        <v>5058.2936439200002</v>
      </c>
      <c r="M6" s="27"/>
      <c r="N6" s="3" t="s">
        <v>29</v>
      </c>
      <c r="O6" s="5">
        <f>+'Tabelas Salariais 2023'!AC6*'Tabelas Salariais 2024'!$O$4</f>
        <v>5534.3610073329046</v>
      </c>
      <c r="Q6" s="27"/>
      <c r="R6" s="3" t="s">
        <v>27</v>
      </c>
      <c r="S6" s="5">
        <f>'Tabelas Salariais 2023'!CC6*'Tabelas Salariais 2024'!$S$4</f>
        <v>4327.9525537599993</v>
      </c>
    </row>
    <row r="7" spans="1:19" ht="15.75" x14ac:dyDescent="0.25">
      <c r="A7" s="27"/>
      <c r="B7" s="3" t="s">
        <v>35</v>
      </c>
      <c r="C7" s="5">
        <f>+'Tabelas Salariais 2023'!E7*'Tabelas Salariais 2024'!$C$4+0.01</f>
        <v>2758.2641149449478</v>
      </c>
      <c r="E7" s="27"/>
      <c r="F7" s="3" t="s">
        <v>36</v>
      </c>
      <c r="G7" s="5">
        <f>+'Tabelas Salariais 2023'!M7*'Tabelas Salariais 2024'!$G$4+0.01</f>
        <v>4457.7944281938553</v>
      </c>
      <c r="I7" s="27"/>
      <c r="J7" s="3" t="s">
        <v>37</v>
      </c>
      <c r="K7" s="5">
        <f>+'Tabelas Salariais 2023'!U7*'Tabelas Salariais 2024'!$K$4</f>
        <v>5210.0355504515674</v>
      </c>
      <c r="M7" s="27"/>
      <c r="N7" s="3" t="s">
        <v>38</v>
      </c>
      <c r="O7" s="5">
        <f>+'Tabelas Salariais 2023'!AC7*'Tabelas Salariais 2024'!$O$4</f>
        <v>5700.391837552892</v>
      </c>
      <c r="Q7" s="27"/>
      <c r="R7" s="3" t="s">
        <v>36</v>
      </c>
      <c r="S7" s="5">
        <f>'Tabelas Salariais 2023'!CC7*'Tabelas Salariais 2024'!$S$4+0.01</f>
        <v>4457.7944281938553</v>
      </c>
    </row>
    <row r="8" spans="1:19" ht="15.75" x14ac:dyDescent="0.25">
      <c r="A8" s="27"/>
      <c r="B8" s="3" t="s">
        <v>44</v>
      </c>
      <c r="C8" s="5">
        <f>+'Tabelas Salariais 2023'!E8*'Tabelas Salariais 2024'!$C$4</f>
        <v>2841.0077815330078</v>
      </c>
      <c r="E8" s="27"/>
      <c r="F8" s="3" t="s">
        <v>45</v>
      </c>
      <c r="G8" s="5">
        <f>+'Tabelas Salariais 2023'!M8*'Tabelas Salariais 2024'!$G$4</f>
        <v>4591.5265387199997</v>
      </c>
      <c r="I8" s="27"/>
      <c r="J8" s="3" t="s">
        <v>46</v>
      </c>
      <c r="K8" s="5">
        <f>+'Tabelas Salariais 2023'!U8*'Tabelas Salariais 2024'!$K$4</f>
        <v>5366.3366169651154</v>
      </c>
      <c r="M8" s="27"/>
      <c r="N8" s="3" t="s">
        <v>47</v>
      </c>
      <c r="O8" s="5">
        <f>+'Tabelas Salariais 2023'!AC8*'Tabelas Salariais 2024'!$O$4+0.01</f>
        <v>5871.4135926794797</v>
      </c>
      <c r="Q8" s="27"/>
      <c r="R8" s="3" t="s">
        <v>45</v>
      </c>
      <c r="S8" s="5">
        <f>'Tabelas Salariais 2023'!CC8*'Tabelas Salariais 2024'!$S$4</f>
        <v>4591.5265387199997</v>
      </c>
    </row>
    <row r="9" spans="1:19" ht="15.75" x14ac:dyDescent="0.25">
      <c r="A9" s="27"/>
      <c r="B9" s="3" t="s">
        <v>53</v>
      </c>
      <c r="C9" s="5">
        <f>+'Tabelas Salariais 2023'!E9*'Tabelas Salariais 2024'!$C$4+0.01</f>
        <v>2926.2417905450952</v>
      </c>
      <c r="E9" s="27"/>
      <c r="F9" s="3" t="s">
        <v>54</v>
      </c>
      <c r="G9" s="5">
        <f>+'Tabelas Salariais 2023'!M9*'Tabelas Salariais 2024'!$G$4</f>
        <v>4729.2634998708609</v>
      </c>
      <c r="I9" s="27"/>
      <c r="J9" s="3" t="s">
        <v>55</v>
      </c>
      <c r="K9" s="5">
        <f>+'Tabelas Salariais 2023'!U9*'Tabelas Salariais 2024'!$K$4</f>
        <v>5527.3267154740688</v>
      </c>
      <c r="M9" s="27"/>
      <c r="N9" s="3" t="s">
        <v>56</v>
      </c>
      <c r="O9" s="5">
        <f>+'Tabelas Salariais 2023'!AC9*'Tabelas Salariais 2024'!$O$4</f>
        <v>6047.5529197599999</v>
      </c>
      <c r="Q9" s="27"/>
      <c r="R9" s="3" t="s">
        <v>54</v>
      </c>
      <c r="S9" s="5">
        <f>'Tabelas Salariais 2023'!CC9*'Tabelas Salariais 2024'!$S$4</f>
        <v>4729.2634998708609</v>
      </c>
    </row>
    <row r="10" spans="1:19" ht="15.75" x14ac:dyDescent="0.25">
      <c r="A10" s="27"/>
      <c r="B10" s="3" t="s">
        <v>62</v>
      </c>
      <c r="C10" s="5">
        <f>+'Tabelas Salariais 2023'!E10*'Tabelas Salariais 2024'!$C$4+0.01</f>
        <v>3014.0346082944652</v>
      </c>
      <c r="E10" s="27"/>
      <c r="F10" s="3" t="s">
        <v>63</v>
      </c>
      <c r="G10" s="5">
        <f>+'Tabelas Salariais 2023'!M10*'Tabelas Salariais 2024'!$G$4</f>
        <v>4871.1414048669867</v>
      </c>
      <c r="I10" s="27"/>
      <c r="J10" s="3" t="s">
        <v>64</v>
      </c>
      <c r="K10" s="5">
        <f>+'Tabelas Salariais 2023'!U10*'Tabelas Salariais 2024'!$K$4-0.01</f>
        <v>5693.1365169382898</v>
      </c>
      <c r="M10" s="27"/>
      <c r="N10" s="3" t="s">
        <v>65</v>
      </c>
      <c r="O10" s="5">
        <f>+'Tabelas Salariais 2023'!AC10*'Tabelas Salariais 2024'!$O$4</f>
        <v>6228.9720714736604</v>
      </c>
      <c r="Q10" s="27"/>
      <c r="R10" s="3" t="s">
        <v>63</v>
      </c>
      <c r="S10" s="5">
        <f>'Tabelas Salariais 2023'!CC10*'Tabelas Salariais 2024'!$S$4</f>
        <v>4871.1414048669867</v>
      </c>
    </row>
    <row r="11" spans="1:19" ht="15.75" x14ac:dyDescent="0.25">
      <c r="A11" s="27"/>
      <c r="B11" s="3" t="s">
        <v>72</v>
      </c>
      <c r="C11" s="5">
        <f>+'Tabelas Salariais 2023'!E11*'Tabelas Salariais 2024'!$C$4</f>
        <v>3104.4393065892914</v>
      </c>
      <c r="E11" s="27"/>
      <c r="F11" s="3" t="s">
        <v>73</v>
      </c>
      <c r="G11" s="5">
        <f>+'Tabelas Salariais 2023'!M11*'Tabelas Salariais 2024'!$G$4</f>
        <v>5017.2895757599999</v>
      </c>
      <c r="I11" s="27"/>
      <c r="J11" s="3" t="s">
        <v>74</v>
      </c>
      <c r="K11" s="5">
        <f>+'Tabelas Salariais 2023'!U11*'Tabelas Salariais 2024'!$K$4</f>
        <v>5863.9409124464391</v>
      </c>
      <c r="M11" s="27"/>
      <c r="N11" s="3" t="s">
        <v>75</v>
      </c>
      <c r="O11" s="5">
        <f>+'Tabelas Salariais 2023'!AC11*'Tabelas Salariais 2024'!$O$4+0.01</f>
        <v>6415.8512336178701</v>
      </c>
      <c r="Q11" s="27"/>
      <c r="R11" s="3" t="s">
        <v>73</v>
      </c>
      <c r="S11" s="5">
        <f>'Tabelas Salariais 2023'!CC11*'Tabelas Salariais 2024'!$S$4</f>
        <v>5017.2895757599999</v>
      </c>
    </row>
    <row r="12" spans="1:19" ht="15.75" x14ac:dyDescent="0.25">
      <c r="A12" s="27"/>
      <c r="B12" s="3" t="s">
        <v>81</v>
      </c>
      <c r="C12" s="5">
        <f>+'Tabelas Salariais 2023'!E12*'Tabelas Salariais 2024'!$C$4</f>
        <v>3197.57248578697</v>
      </c>
      <c r="E12" s="27"/>
      <c r="F12" s="3" t="s">
        <v>82</v>
      </c>
      <c r="G12" s="5">
        <f>+'Tabelas Salariais 2023'!M12*'Tabelas Salariais 2024'!$G$4</f>
        <v>5167.8029981600002</v>
      </c>
      <c r="I12" s="27"/>
      <c r="J12" s="3" t="s">
        <v>83</v>
      </c>
      <c r="K12" s="5">
        <f>+'Tabelas Salariais 2023'!U12*'Tabelas Salariais 2024'!$K$4</f>
        <v>6039.8591398198323</v>
      </c>
      <c r="M12" s="27"/>
      <c r="N12" s="3" t="s">
        <v>84</v>
      </c>
      <c r="O12" s="5">
        <f>+'Tabelas Salariais 2023'!AC12*'Tabelas Salariais 2024'!$O$4</f>
        <v>6608.3238126399992</v>
      </c>
      <c r="Q12" s="27"/>
      <c r="R12" s="3" t="s">
        <v>82</v>
      </c>
      <c r="S12" s="5">
        <f>'Tabelas Salariais 2023'!CC12*'Tabelas Salariais 2024'!$S$4</f>
        <v>5167.8029981600002</v>
      </c>
    </row>
    <row r="13" spans="1:19" ht="15.75" x14ac:dyDescent="0.25">
      <c r="A13" s="27"/>
      <c r="B13" s="3" t="s">
        <v>90</v>
      </c>
      <c r="C13" s="5">
        <f>+'Tabelas Salariais 2023'!E13*'Tabelas Salariais 2024'!$C$4</f>
        <v>3293.4996603605796</v>
      </c>
      <c r="E13" s="27"/>
      <c r="F13" s="3" t="s">
        <v>91</v>
      </c>
      <c r="G13" s="5">
        <f>+'Tabelas Salariais 2023'!M13*'Tabelas Salariais 2024'!$G$4</f>
        <v>5322.8380171999988</v>
      </c>
      <c r="I13" s="27"/>
      <c r="J13" s="3" t="s">
        <v>92</v>
      </c>
      <c r="K13" s="5">
        <f>+'Tabelas Salariais 2023'!U13*'Tabelas Salariais 2024'!$K$4</f>
        <v>6221.0666099999999</v>
      </c>
      <c r="M13" s="27"/>
      <c r="N13" s="3" t="s">
        <v>93</v>
      </c>
      <c r="O13" s="5">
        <f>+'Tabelas Salariais 2023'!AC13*'Tabelas Salariais 2024'!$O$4</f>
        <v>6806.5720817599995</v>
      </c>
      <c r="Q13" s="27"/>
      <c r="R13" s="3" t="s">
        <v>91</v>
      </c>
      <c r="S13" s="5">
        <f>'Tabelas Salariais 2023'!CC13*'Tabelas Salariais 2024'!$S$4</f>
        <v>5322.8380171999988</v>
      </c>
    </row>
    <row r="14" spans="1:19" ht="15.75" x14ac:dyDescent="0.25">
      <c r="A14" s="27"/>
      <c r="B14" s="3" t="s">
        <v>99</v>
      </c>
      <c r="C14" s="5">
        <f>+'Tabelas Salariais 2023'!E14*'Tabelas Salariais 2024'!$C$4</f>
        <v>3392.3122333795536</v>
      </c>
      <c r="E14" s="27"/>
      <c r="F14" s="3" t="s">
        <v>100</v>
      </c>
      <c r="G14" s="5">
        <f>+'Tabelas Salariais 2023'!M14*'Tabelas Salariais 2024'!$G$4</f>
        <v>5482.5185122399998</v>
      </c>
      <c r="I14" s="27"/>
      <c r="J14" s="3" t="s">
        <v>101</v>
      </c>
      <c r="K14" s="5">
        <f>+'Tabelas Salariais 2023'!U14*'Tabelas Salariais 2024'!$K$4</f>
        <v>6407.6865614348608</v>
      </c>
      <c r="M14" s="27"/>
      <c r="N14" s="3" t="s">
        <v>102</v>
      </c>
      <c r="O14" s="5">
        <f>+'Tabelas Salariais 2023'!AC14*'Tabelas Salariais 2024'!$O$4+0.01</f>
        <v>7010.7729436875543</v>
      </c>
      <c r="Q14" s="27"/>
      <c r="R14" s="3" t="s">
        <v>100</v>
      </c>
      <c r="S14" s="5">
        <f>'Tabelas Salariais 2023'!CC14*'Tabelas Salariais 2024'!$S$4</f>
        <v>5482.5185122399998</v>
      </c>
    </row>
    <row r="15" spans="1:19" ht="15.75" x14ac:dyDescent="0.25">
      <c r="A15" s="27" t="s">
        <v>66</v>
      </c>
      <c r="B15" s="3" t="s">
        <v>108</v>
      </c>
      <c r="C15" s="5">
        <f>+'Tabelas Salariais 2023'!E15*'Tabelas Salariais 2024'!$C$4</f>
        <v>3629.7659756833946</v>
      </c>
      <c r="E15" s="27" t="s">
        <v>66</v>
      </c>
      <c r="F15" s="3" t="s">
        <v>109</v>
      </c>
      <c r="G15" s="5">
        <f>+'Tabelas Salariais 2023'!M15*'Tabelas Salariais 2024'!$G$4</f>
        <v>5866.2967695199995</v>
      </c>
      <c r="I15" s="27" t="s">
        <v>66</v>
      </c>
      <c r="J15" s="3" t="s">
        <v>110</v>
      </c>
      <c r="K15" s="5">
        <f>+'Tabelas Salariais 2023'!U15*'Tabelas Salariais 2024'!$K$4</f>
        <v>6856.2373818399992</v>
      </c>
      <c r="M15" s="27" t="s">
        <v>66</v>
      </c>
      <c r="N15" s="3" t="s">
        <v>111</v>
      </c>
      <c r="O15" s="5">
        <f>+'Tabelas Salariais 2023'!AC15*'Tabelas Salariais 2024'!$O$4</f>
        <v>7501.5249680799989</v>
      </c>
      <c r="Q15" s="27" t="s">
        <v>66</v>
      </c>
      <c r="R15" s="3" t="s">
        <v>109</v>
      </c>
      <c r="S15" s="5">
        <f>'Tabelas Salariais 2023'!CC15*'Tabelas Salariais 2024'!$S$4</f>
        <v>5866.2967695199995</v>
      </c>
    </row>
    <row r="16" spans="1:19" ht="15.75" x14ac:dyDescent="0.25">
      <c r="A16" s="27"/>
      <c r="B16" s="3" t="s">
        <v>118</v>
      </c>
      <c r="C16" s="5">
        <f>+'Tabelas Salariais 2023'!E16*'Tabelas Salariais 2024'!$C$4+0.01</f>
        <v>3738.6736053790046</v>
      </c>
      <c r="E16" s="27"/>
      <c r="F16" s="3" t="s">
        <v>119</v>
      </c>
      <c r="G16" s="5">
        <f>+'Tabelas Salariais 2023'!M16*'Tabelas Salariais 2024'!$G$4</f>
        <v>6042.2770989153896</v>
      </c>
      <c r="I16" s="27"/>
      <c r="J16" s="3" t="s">
        <v>120</v>
      </c>
      <c r="K16" s="5">
        <f>+'Tabelas Salariais 2023'!U16*'Tabelas Salariais 2024'!$K$4</f>
        <v>7061.9113593573602</v>
      </c>
      <c r="M16" s="27"/>
      <c r="N16" s="3" t="s">
        <v>121</v>
      </c>
      <c r="O16" s="5">
        <f>+'Tabelas Salariais 2023'!AC16*'Tabelas Salariais 2024'!$O$4</f>
        <v>7726.572472079999</v>
      </c>
      <c r="Q16" s="27"/>
      <c r="R16" s="3" t="s">
        <v>119</v>
      </c>
      <c r="S16" s="5">
        <f>'Tabelas Salariais 2023'!CC16*'Tabelas Salariais 2024'!$S$4</f>
        <v>6042.2770989153896</v>
      </c>
    </row>
    <row r="17" spans="1:23" ht="15.75" x14ac:dyDescent="0.25">
      <c r="A17" s="27"/>
      <c r="B17" s="3" t="s">
        <v>127</v>
      </c>
      <c r="C17" s="5">
        <f>+'Tabelas Salariais 2023'!E17*'Tabelas Salariais 2024'!$C$4</f>
        <v>3850.8187236025133</v>
      </c>
      <c r="E17" s="27"/>
      <c r="F17" s="3" t="s">
        <v>128</v>
      </c>
      <c r="G17" s="5">
        <f>+'Tabelas Salariais 2023'!M17*'Tabelas Salariais 2024'!$G$4-0.01</f>
        <v>6223.5354118828509</v>
      </c>
      <c r="I17" s="27"/>
      <c r="J17" s="3" t="s">
        <v>129</v>
      </c>
      <c r="K17" s="5">
        <f>+'Tabelas Salariais 2023'!U17*'Tabelas Salariais 2024'!$K$4</f>
        <v>7273.7687001380809</v>
      </c>
      <c r="M17" s="27"/>
      <c r="N17" s="3" t="s">
        <v>130</v>
      </c>
      <c r="O17" s="5">
        <f>+'Tabelas Salariais 2023'!AC17*'Tabelas Salariais 2024'!$O$4</f>
        <v>7958.3586954451966</v>
      </c>
      <c r="Q17" s="27"/>
      <c r="R17" s="3" t="s">
        <v>128</v>
      </c>
      <c r="S17" s="5">
        <f>'Tabelas Salariais 2023'!CC17*'Tabelas Salariais 2024'!$S$4-0.01</f>
        <v>6223.5354118828509</v>
      </c>
    </row>
    <row r="18" spans="1:23" ht="15.75" x14ac:dyDescent="0.25">
      <c r="A18" s="27"/>
      <c r="B18" s="3" t="s">
        <v>136</v>
      </c>
      <c r="C18" s="5">
        <f>+'Tabelas Salariais 2023'!E18*'Tabelas Salariais 2024'!$C$4</f>
        <v>3966.3487019199997</v>
      </c>
      <c r="E18" s="27"/>
      <c r="F18" s="3" t="s">
        <v>137</v>
      </c>
      <c r="G18" s="5">
        <f>+'Tabelas Salariais 2023'!M18*'Tabelas Salariais 2024'!$G$4</f>
        <v>6410.2517742393375</v>
      </c>
      <c r="I18" s="27"/>
      <c r="J18" s="3" t="s">
        <v>138</v>
      </c>
      <c r="K18" s="5">
        <f>+'Tabelas Salariais 2023'!U18*'Tabelas Salariais 2024'!$K$4+0.01</f>
        <v>7491.9917611422243</v>
      </c>
      <c r="M18" s="27"/>
      <c r="N18" s="3" t="s">
        <v>139</v>
      </c>
      <c r="O18" s="5">
        <f>+'Tabelas Salariais 2023'!AC18*'Tabelas Salariais 2024'!$O$4</f>
        <v>8197.1178977599993</v>
      </c>
      <c r="Q18" s="27"/>
      <c r="R18" s="3" t="s">
        <v>137</v>
      </c>
      <c r="S18" s="5">
        <f>'Tabelas Salariais 2023'!CC18*'Tabelas Salariais 2024'!$S$4</f>
        <v>6410.2517742393375</v>
      </c>
    </row>
    <row r="19" spans="1:23" ht="15.75" x14ac:dyDescent="0.25">
      <c r="A19" s="27"/>
      <c r="B19" s="3" t="s">
        <v>145</v>
      </c>
      <c r="C19" s="5">
        <f>+'Tabelas Salariais 2023'!E19*'Tabelas Salariais 2024'!$C$4</f>
        <v>4085.3335838699068</v>
      </c>
      <c r="E19" s="27"/>
      <c r="F19" s="3" t="s">
        <v>146</v>
      </c>
      <c r="G19" s="5">
        <f>+'Tabelas Salariais 2023'!M19*'Tabelas Salariais 2024'!$G$4</f>
        <v>6602.559327466518</v>
      </c>
      <c r="H19" s="9"/>
      <c r="I19" s="27"/>
      <c r="J19" s="3" t="s">
        <v>147</v>
      </c>
      <c r="K19" s="5">
        <f>+'Tabelas Salariais 2023'!U19*'Tabelas Salariais 2024'!$K$4</f>
        <v>7716.7412139764874</v>
      </c>
      <c r="M19" s="27"/>
      <c r="N19" s="3" t="s">
        <v>148</v>
      </c>
      <c r="O19" s="5">
        <f>+'Tabelas Salariais 2023'!AC19*'Tabelas Salariais 2024'!$O$4</f>
        <v>8443.02875064</v>
      </c>
      <c r="Q19" s="27"/>
      <c r="R19" s="3" t="s">
        <v>146</v>
      </c>
      <c r="S19" s="5">
        <f>'Tabelas Salariais 2023'!CC19*'Tabelas Salariais 2024'!$S$4</f>
        <v>6602.559327466518</v>
      </c>
    </row>
    <row r="22" spans="1:23" s="1" customFormat="1" x14ac:dyDescent="0.25">
      <c r="A22" s="31" t="s">
        <v>4</v>
      </c>
      <c r="B22" s="31"/>
      <c r="C22" s="31"/>
      <c r="E22" s="31" t="s">
        <v>5</v>
      </c>
      <c r="F22" s="31"/>
      <c r="G22" s="31"/>
      <c r="I22" s="31" t="s">
        <v>6</v>
      </c>
      <c r="J22" s="31"/>
      <c r="K22" s="31"/>
      <c r="M22" s="31" t="s">
        <v>7</v>
      </c>
      <c r="N22" s="31"/>
      <c r="O22" s="31"/>
      <c r="Q22" s="31" t="s">
        <v>8</v>
      </c>
      <c r="R22" s="31"/>
      <c r="S22" s="31"/>
      <c r="U22" s="31" t="s">
        <v>178</v>
      </c>
      <c r="V22" s="31"/>
      <c r="W22" s="31"/>
    </row>
    <row r="23" spans="1:23" ht="15.75" customHeight="1" x14ac:dyDescent="0.25">
      <c r="A23" s="25" t="s">
        <v>10</v>
      </c>
      <c r="B23" s="25" t="s">
        <v>11</v>
      </c>
      <c r="C23" s="12" t="s">
        <v>177</v>
      </c>
      <c r="E23" s="25" t="s">
        <v>10</v>
      </c>
      <c r="F23" s="25" t="s">
        <v>11</v>
      </c>
      <c r="G23" s="12" t="s">
        <v>177</v>
      </c>
      <c r="I23" s="25" t="s">
        <v>10</v>
      </c>
      <c r="J23" s="25" t="s">
        <v>11</v>
      </c>
      <c r="K23" s="12" t="s">
        <v>177</v>
      </c>
      <c r="M23" s="25" t="s">
        <v>10</v>
      </c>
      <c r="N23" s="25" t="s">
        <v>11</v>
      </c>
      <c r="O23" s="12" t="s">
        <v>177</v>
      </c>
      <c r="Q23" s="25" t="s">
        <v>10</v>
      </c>
      <c r="R23" s="25" t="s">
        <v>11</v>
      </c>
      <c r="S23" s="12" t="s">
        <v>177</v>
      </c>
      <c r="U23" s="25" t="s">
        <v>10</v>
      </c>
      <c r="V23" s="25" t="s">
        <v>11</v>
      </c>
      <c r="W23" s="12" t="s">
        <v>177</v>
      </c>
    </row>
    <row r="24" spans="1:23" ht="15.75" customHeight="1" x14ac:dyDescent="0.25">
      <c r="A24" s="25"/>
      <c r="B24" s="25"/>
      <c r="C24" s="11">
        <v>1.0323279999999999</v>
      </c>
      <c r="E24" s="25"/>
      <c r="F24" s="25"/>
      <c r="G24" s="11">
        <v>1.0323279999999999</v>
      </c>
      <c r="I24" s="25"/>
      <c r="J24" s="25"/>
      <c r="K24" s="11">
        <v>1.0323279999999999</v>
      </c>
      <c r="M24" s="25"/>
      <c r="N24" s="25"/>
      <c r="O24" s="11">
        <v>1.0323279999999999</v>
      </c>
      <c r="Q24" s="25"/>
      <c r="R24" s="25"/>
      <c r="S24" s="11">
        <v>1.0323279999999999</v>
      </c>
      <c r="U24" s="25"/>
      <c r="V24" s="25"/>
      <c r="W24" s="11">
        <v>1.0323279999999999</v>
      </c>
    </row>
    <row r="25" spans="1:23" ht="15.75" x14ac:dyDescent="0.25">
      <c r="A25" s="28" t="s">
        <v>16</v>
      </c>
      <c r="B25" s="3" t="s">
        <v>21</v>
      </c>
      <c r="C25" s="5">
        <f>+'Tabelas Salariais 2023'!AK5*'Tabelas Salariais 2024'!$C$24</f>
        <v>10399.682595279999</v>
      </c>
      <c r="E25" s="28" t="s">
        <v>16</v>
      </c>
      <c r="F25" s="3" t="s">
        <v>22</v>
      </c>
      <c r="G25" s="5">
        <f>+'Tabelas Salariais 2023'!AS5*'Tabelas Salariais 2024'!$G$24</f>
        <v>10399.676180393806</v>
      </c>
      <c r="I25" s="28" t="s">
        <v>16</v>
      </c>
      <c r="J25" s="3" t="s">
        <v>23</v>
      </c>
      <c r="K25" s="5">
        <f>+'Tabelas Salariais 2023'!BA5*'Tabelas Salariais 2024'!$K$24</f>
        <v>12605.674621759999</v>
      </c>
      <c r="M25" s="28" t="s">
        <v>16</v>
      </c>
      <c r="N25" s="3" t="s">
        <v>24</v>
      </c>
      <c r="O25" s="5">
        <f>+'Tabelas Salariais 2023'!BI5*'Tabelas Salariais 2024'!$O$24</f>
        <v>10688.556074293636</v>
      </c>
      <c r="Q25" s="28" t="s">
        <v>16</v>
      </c>
      <c r="R25" s="3" t="s">
        <v>25</v>
      </c>
      <c r="S25" s="5">
        <f>+'Tabelas Salariais 2023'!BQ5*'Tabelas Salariais 2024'!$S$24</f>
        <v>12605.674621759999</v>
      </c>
      <c r="U25" s="28" t="s">
        <v>16</v>
      </c>
      <c r="V25" s="3" t="s">
        <v>179</v>
      </c>
      <c r="W25" s="5">
        <f>+'Tabelas Salariais 2023'!BW5*'Tabelas Salariais 2024'!$W$24</f>
        <v>12605.674621759999</v>
      </c>
    </row>
    <row r="26" spans="1:23" ht="15.75" x14ac:dyDescent="0.25">
      <c r="A26" s="29"/>
      <c r="B26" s="3" t="s">
        <v>30</v>
      </c>
      <c r="C26" s="5">
        <f>+'Tabelas Salariais 2023'!AK6*'Tabelas Salariais 2024'!$C$24</f>
        <v>10711.672763439999</v>
      </c>
      <c r="E26" s="29"/>
      <c r="F26" s="3" t="s">
        <v>31</v>
      </c>
      <c r="G26" s="5">
        <f>+'Tabelas Salariais 2023'!AS6*'Tabelas Salariais 2024'!$G$24</f>
        <v>10711.672763439999</v>
      </c>
      <c r="I26" s="29"/>
      <c r="J26" s="3" t="s">
        <v>32</v>
      </c>
      <c r="K26" s="5">
        <f>+'Tabelas Salariais 2023'!BA6*'Tabelas Salariais 2024'!$K$24</f>
        <v>12983.847338</v>
      </c>
      <c r="M26" s="29"/>
      <c r="N26" s="3" t="s">
        <v>33</v>
      </c>
      <c r="O26" s="5">
        <f>+'Tabelas Salariais 2023'!BI6*'Tabelas Salariais 2024'!$O$24</f>
        <v>11009.220662879998</v>
      </c>
      <c r="Q26" s="29"/>
      <c r="R26" s="3" t="s">
        <v>34</v>
      </c>
      <c r="S26" s="5">
        <f>+'Tabelas Salariais 2023'!BQ6*'Tabelas Salariais 2024'!$S$24</f>
        <v>12983.847338</v>
      </c>
      <c r="U26" s="29"/>
      <c r="V26" s="3" t="s">
        <v>180</v>
      </c>
      <c r="W26" s="5">
        <f>+'Tabelas Salariais 2023'!BW6*'Tabelas Salariais 2024'!$W$24</f>
        <v>12983.847338</v>
      </c>
    </row>
    <row r="27" spans="1:23" ht="15.75" x14ac:dyDescent="0.25">
      <c r="A27" s="29"/>
      <c r="B27" s="3" t="s">
        <v>39</v>
      </c>
      <c r="C27" s="5">
        <f>+'Tabelas Salariais 2023'!AK7*'Tabelas Salariais 2024'!$C$24</f>
        <v>11033.01645977979</v>
      </c>
      <c r="E27" s="29"/>
      <c r="F27" s="3" t="s">
        <v>40</v>
      </c>
      <c r="G27" s="5">
        <f>+'Tabelas Salariais 2023'!AS7*'Tabelas Salariais 2024'!$G$24</f>
        <v>11033.01645977979</v>
      </c>
      <c r="I27" s="29"/>
      <c r="J27" s="3" t="s">
        <v>41</v>
      </c>
      <c r="K27" s="5">
        <f>+'Tabelas Salariais 2023'!BA7*'Tabelas Salariais 2024'!$K$24+0.01</f>
        <v>13373.363284581566</v>
      </c>
      <c r="M27" s="29"/>
      <c r="N27" s="3" t="s">
        <v>42</v>
      </c>
      <c r="O27" s="5">
        <f>+'Tabelas Salariais 2023'!BI7*'Tabelas Salariais 2024'!$O$24</f>
        <v>11339.489139218169</v>
      </c>
      <c r="Q27" s="29"/>
      <c r="R27" s="3" t="s">
        <v>43</v>
      </c>
      <c r="S27" s="5">
        <f>+'Tabelas Salariais 2023'!BQ7*'Tabelas Salariais 2024'!$S$24+0.01</f>
        <v>13373.363284581566</v>
      </c>
      <c r="U27" s="29"/>
      <c r="V27" s="3" t="s">
        <v>181</v>
      </c>
      <c r="W27" s="5">
        <f>+'Tabelas Salariais 2023'!BW7*'Tabelas Salariais 2024'!$W$24+0.01</f>
        <v>13373.363284581566</v>
      </c>
    </row>
    <row r="28" spans="1:23" ht="15.75" x14ac:dyDescent="0.25">
      <c r="A28" s="29"/>
      <c r="B28" s="3" t="s">
        <v>48</v>
      </c>
      <c r="C28" s="5">
        <f>+'Tabelas Salariais 2023'!AK8*'Tabelas Salariais 2024'!$C$24</f>
        <v>11364.006953573185</v>
      </c>
      <c r="E28" s="29"/>
      <c r="F28" s="3" t="s">
        <v>49</v>
      </c>
      <c r="G28" s="5">
        <f>+'Tabelas Salariais 2023'!AS8*'Tabelas Salariais 2024'!$G$24</f>
        <v>11364.006953573185</v>
      </c>
      <c r="I28" s="29"/>
      <c r="J28" s="3" t="s">
        <v>50</v>
      </c>
      <c r="K28" s="5">
        <f>+'Tabelas Salariais 2023'!BA8*'Tabelas Salariais 2024'!$K$24+0.01</f>
        <v>13774.563883119014</v>
      </c>
      <c r="M28" s="29"/>
      <c r="N28" s="3" t="s">
        <v>51</v>
      </c>
      <c r="O28" s="5">
        <f>+'Tabelas Salariais 2023'!BI8*'Tabelas Salariais 2024'!$O$24+0.01</f>
        <v>11679.683813394662</v>
      </c>
      <c r="Q28" s="29"/>
      <c r="R28" s="3" t="s">
        <v>52</v>
      </c>
      <c r="S28" s="5">
        <f>+'Tabelas Salariais 2023'!BQ8*'Tabelas Salariais 2024'!$S$24+0.01</f>
        <v>13774.563883119014</v>
      </c>
      <c r="U28" s="29"/>
      <c r="V28" s="3" t="s">
        <v>182</v>
      </c>
      <c r="W28" s="5">
        <f>+'Tabelas Salariais 2023'!BW8*'Tabelas Salariais 2024'!$W$24+0.01</f>
        <v>13774.563883119014</v>
      </c>
    </row>
    <row r="29" spans="1:23" ht="15.75" x14ac:dyDescent="0.25">
      <c r="A29" s="29"/>
      <c r="B29" s="3" t="s">
        <v>57</v>
      </c>
      <c r="C29" s="5">
        <f>+'Tabelas Salariais 2023'!AK9*'Tabelas Salariais 2024'!$C$24</f>
        <v>11704.937471919999</v>
      </c>
      <c r="E29" s="29"/>
      <c r="F29" s="3" t="s">
        <v>58</v>
      </c>
      <c r="G29" s="5">
        <f>+'Tabelas Salariais 2023'!AS9*'Tabelas Salariais 2024'!$G$24</f>
        <v>11704.937471919999</v>
      </c>
      <c r="I29" s="29"/>
      <c r="J29" s="3" t="s">
        <v>59</v>
      </c>
      <c r="K29" s="5">
        <f>+'Tabelas Salariais 2023'!BA9*'Tabelas Salariais 2024'!$K$24</f>
        <v>14187.790499612584</v>
      </c>
      <c r="M29" s="29"/>
      <c r="N29" s="3" t="s">
        <v>60</v>
      </c>
      <c r="O29" s="5">
        <f>+'Tabelas Salariais 2023'!BI9*'Tabelas Salariais 2024'!$O$24+0.01</f>
        <v>12030.074027796503</v>
      </c>
      <c r="Q29" s="29"/>
      <c r="R29" s="3" t="s">
        <v>61</v>
      </c>
      <c r="S29" s="5">
        <f>+'Tabelas Salariais 2023'!BQ9*'Tabelas Salariais 2024'!$S$24</f>
        <v>14187.790499612584</v>
      </c>
      <c r="U29" s="29"/>
      <c r="V29" s="3" t="s">
        <v>183</v>
      </c>
      <c r="W29" s="5">
        <f>+'Tabelas Salariais 2023'!BW9*'Tabelas Salariais 2024'!$W$24</f>
        <v>14187.790499612584</v>
      </c>
    </row>
    <row r="30" spans="1:23" ht="15.75" x14ac:dyDescent="0.25">
      <c r="A30" s="27" t="s">
        <v>66</v>
      </c>
      <c r="B30" s="3" t="s">
        <v>67</v>
      </c>
      <c r="C30" s="5">
        <f>+'Tabelas Salariais 2023'!AK10*'Tabelas Salariais 2024'!$C$24+0.01</f>
        <v>12524.282063533008</v>
      </c>
      <c r="E30" s="27" t="s">
        <v>66</v>
      </c>
      <c r="F30" s="3" t="s">
        <v>68</v>
      </c>
      <c r="G30" s="5">
        <f>+'Tabelas Salariais 2023'!AS10*'Tabelas Salariais 2024'!$G$24+0.01</f>
        <v>12524.282063533008</v>
      </c>
      <c r="I30" s="27" t="s">
        <v>66</v>
      </c>
      <c r="J30" s="3" t="s">
        <v>69</v>
      </c>
      <c r="K30" s="5">
        <f>+'Tabelas Salariais 2023'!BA10*'Tabelas Salariais 2024'!$K$24</f>
        <v>15180.935834585465</v>
      </c>
      <c r="M30" s="27" t="s">
        <v>66</v>
      </c>
      <c r="N30" s="3" t="s">
        <v>70</v>
      </c>
      <c r="O30" s="5">
        <f>+'Tabelas Salariais 2023'!BI10*'Tabelas Salariais 2024'!$O$24</f>
        <v>12872.16850974226</v>
      </c>
      <c r="Q30" s="27" t="s">
        <v>66</v>
      </c>
      <c r="R30" s="3" t="s">
        <v>71</v>
      </c>
      <c r="S30" s="5">
        <f>+'Tabelas Salariais 2023'!BQ10*'Tabelas Salariais 2024'!$S$24</f>
        <v>15180.935834585465</v>
      </c>
      <c r="U30" s="27" t="s">
        <v>66</v>
      </c>
      <c r="V30" s="3" t="s">
        <v>184</v>
      </c>
      <c r="W30" s="5">
        <f>+'Tabelas Salariais 2023'!BW10*'Tabelas Salariais 2024'!$W$24</f>
        <v>15180.935834585465</v>
      </c>
    </row>
    <row r="31" spans="1:23" ht="15.75" x14ac:dyDescent="0.25">
      <c r="A31" s="27"/>
      <c r="B31" s="3" t="s">
        <v>76</v>
      </c>
      <c r="C31" s="5">
        <f>+'Tabelas Salariais 2023'!AK11*'Tabelas Salariais 2024'!$C$24</f>
        <v>12962.6329976</v>
      </c>
      <c r="E31" s="27"/>
      <c r="F31" s="3" t="s">
        <v>77</v>
      </c>
      <c r="G31" s="5">
        <f>+'Tabelas Salariais 2023'!AS11*'Tabelas Salariais 2024'!$G$24</f>
        <v>12962.6329976</v>
      </c>
      <c r="I31" s="27"/>
      <c r="J31" s="3" t="s">
        <v>78</v>
      </c>
      <c r="K31" s="5">
        <f>+'Tabelas Salariais 2023'!BA11*'Tabelas Salariais 2024'!$K$24</f>
        <v>15712.268588795954</v>
      </c>
      <c r="M31" s="27"/>
      <c r="N31" s="3" t="s">
        <v>79</v>
      </c>
      <c r="O31" s="5">
        <f>+'Tabelas Salariais 2023'!BI11*'Tabelas Salariais 2024'!$O$24+0.01</f>
        <v>13322.704407583236</v>
      </c>
      <c r="Q31" s="27"/>
      <c r="R31" s="3" t="s">
        <v>80</v>
      </c>
      <c r="S31" s="5">
        <f>+'Tabelas Salariais 2023'!BQ11*'Tabelas Salariais 2024'!$S$24</f>
        <v>15712.268588795954</v>
      </c>
      <c r="U31" s="27"/>
      <c r="V31" s="3" t="s">
        <v>185</v>
      </c>
      <c r="W31" s="5">
        <f>+'Tabelas Salariais 2023'!BW11*'Tabelas Salariais 2024'!$W$24</f>
        <v>15712.268588795954</v>
      </c>
    </row>
    <row r="32" spans="1:23" ht="15.75" x14ac:dyDescent="0.25">
      <c r="A32" s="27"/>
      <c r="B32" s="3" t="s">
        <v>85</v>
      </c>
      <c r="C32" s="5">
        <f>+'Tabelas Salariais 2023'!AK12*'Tabelas Salariais 2024'!$C$24</f>
        <v>13416.32050704</v>
      </c>
      <c r="E32" s="27"/>
      <c r="F32" s="3" t="s">
        <v>86</v>
      </c>
      <c r="G32" s="5">
        <f>+'Tabelas Salariais 2023'!AS12*'Tabelas Salariais 2024'!$G$24</f>
        <v>13416.32050704</v>
      </c>
      <c r="I32" s="27"/>
      <c r="J32" s="3" t="s">
        <v>87</v>
      </c>
      <c r="K32" s="5">
        <f>+'Tabelas Salariais 2023'!BA12*'Tabelas Salariais 2024'!$K$24</f>
        <v>16262.19798940381</v>
      </c>
      <c r="M32" s="27"/>
      <c r="N32" s="3" t="s">
        <v>88</v>
      </c>
      <c r="O32" s="5">
        <f>+'Tabelas Salariais 2023'!BI12*'Tabelas Salariais 2024'!$O$24</f>
        <v>13789.001238319999</v>
      </c>
      <c r="Q32" s="27"/>
      <c r="R32" s="3" t="s">
        <v>89</v>
      </c>
      <c r="S32" s="5">
        <f>+'Tabelas Salariais 2023'!BQ12*'Tabelas Salariais 2024'!$S$24</f>
        <v>16262.19798940381</v>
      </c>
      <c r="U32" s="27"/>
      <c r="V32" s="3" t="s">
        <v>186</v>
      </c>
      <c r="W32" s="5">
        <f>+'Tabelas Salariais 2023'!BW12*'Tabelas Salariais 2024'!$W$24</f>
        <v>16262.19798940381</v>
      </c>
    </row>
    <row r="33" spans="1:23" ht="15.75" x14ac:dyDescent="0.25">
      <c r="A33" s="27"/>
      <c r="B33" s="3" t="s">
        <v>94</v>
      </c>
      <c r="C33" s="5">
        <f>+'Tabelas Salariais 2023'!AK13*'Tabelas Salariais 2024'!$C$24+0.01</f>
        <v>13885.894308202181</v>
      </c>
      <c r="E33" s="27"/>
      <c r="F33" s="3" t="s">
        <v>95</v>
      </c>
      <c r="G33" s="5">
        <f>+'Tabelas Salariais 2023'!AS13*'Tabelas Salariais 2024'!$G$24+0.01</f>
        <v>13885.894308202181</v>
      </c>
      <c r="I33" s="27"/>
      <c r="J33" s="3" t="s">
        <v>96</v>
      </c>
      <c r="K33" s="5">
        <f>+'Tabelas Salariais 2023'!BA13*'Tabelas Salariais 2024'!$K$24+0.01</f>
        <v>16831.384919032942</v>
      </c>
      <c r="M33" s="27"/>
      <c r="N33" s="3" t="s">
        <v>97</v>
      </c>
      <c r="O33" s="5">
        <f>+'Tabelas Salariais 2023'!BI13*'Tabelas Salariais 2024'!$O$24</f>
        <v>14271.60331676335</v>
      </c>
      <c r="Q33" s="27"/>
      <c r="R33" s="3" t="s">
        <v>98</v>
      </c>
      <c r="S33" s="5">
        <f>+'Tabelas Salariais 2023'!BQ13*'Tabelas Salariais 2024'!$S$24+0.01</f>
        <v>16831.384919032942</v>
      </c>
      <c r="U33" s="27"/>
      <c r="V33" s="3" t="s">
        <v>187</v>
      </c>
      <c r="W33" s="5">
        <f>+'Tabelas Salariais 2023'!BW13*'Tabelas Salariais 2024'!$W$24+0.01</f>
        <v>16831.384919032942</v>
      </c>
    </row>
    <row r="34" spans="1:23" ht="15.75" x14ac:dyDescent="0.25">
      <c r="A34" s="27"/>
      <c r="B34" s="3" t="s">
        <v>103</v>
      </c>
      <c r="C34" s="5">
        <f>+'Tabelas Salariais 2023'!AK14*'Tabelas Salariais 2024'!$C$24</f>
        <v>14371.890258989255</v>
      </c>
      <c r="E34" s="27"/>
      <c r="F34" s="3" t="s">
        <v>104</v>
      </c>
      <c r="G34" s="5">
        <f>+'Tabelas Salariais 2023'!AS14*'Tabelas Salariais 2024'!$G$24</f>
        <v>14371.890258989255</v>
      </c>
      <c r="I34" s="27"/>
      <c r="J34" s="3" t="s">
        <v>105</v>
      </c>
      <c r="K34" s="5">
        <f>+'Tabelas Salariais 2023'!BA14*'Tabelas Salariais 2024'!$K$24</f>
        <v>17420.4833836</v>
      </c>
      <c r="M34" s="27"/>
      <c r="N34" s="3" t="s">
        <v>106</v>
      </c>
      <c r="O34" s="5">
        <f>+'Tabelas Salariais 2023'!BI14*'Tabelas Salariais 2024'!$O$24</f>
        <v>14771.116804399999</v>
      </c>
      <c r="Q34" s="27"/>
      <c r="R34" s="3" t="s">
        <v>107</v>
      </c>
      <c r="S34" s="5">
        <f>+'Tabelas Salariais 2023'!BQ14*'Tabelas Salariais 2024'!$S$24</f>
        <v>17420.4833836</v>
      </c>
      <c r="U34" s="27"/>
      <c r="V34" s="3" t="s">
        <v>188</v>
      </c>
      <c r="W34" s="5">
        <f>+'Tabelas Salariais 2023'!BW14*'Tabelas Salariais 2024'!$W$24</f>
        <v>17420.4833836</v>
      </c>
    </row>
    <row r="35" spans="1:23" ht="15.75" x14ac:dyDescent="0.25">
      <c r="A35" s="27" t="s">
        <v>112</v>
      </c>
      <c r="B35" s="3" t="s">
        <v>113</v>
      </c>
      <c r="C35" s="5">
        <f>+'Tabelas Salariais 2023'!AK15*'Tabelas Salariais 2024'!$C$24</f>
        <v>15521.641479708396</v>
      </c>
      <c r="E35" s="27" t="s">
        <v>112</v>
      </c>
      <c r="F35" s="3" t="s">
        <v>114</v>
      </c>
      <c r="G35" s="5">
        <f>+'Tabelas Salariais 2023'!AS15*'Tabelas Salariais 2024'!$G$24</f>
        <v>15521.641479708396</v>
      </c>
      <c r="I35" s="27" t="s">
        <v>112</v>
      </c>
      <c r="J35" s="3" t="s">
        <v>115</v>
      </c>
      <c r="K35" s="5">
        <f>+'Tabelas Salariais 2023'!BA15*'Tabelas Salariais 2024'!$K$24+0.01</f>
        <v>18814.120884495023</v>
      </c>
      <c r="M35" s="27" t="s">
        <v>112</v>
      </c>
      <c r="N35" s="3" t="s">
        <v>116</v>
      </c>
      <c r="O35" s="5">
        <f>+'Tabelas Salariais 2023'!BI15*'Tabelas Salariais 2024'!$O$24</f>
        <v>15952.798187478073</v>
      </c>
      <c r="Q35" s="27" t="s">
        <v>112</v>
      </c>
      <c r="R35" s="3" t="s">
        <v>117</v>
      </c>
      <c r="S35" s="5">
        <f>+'Tabelas Salariais 2023'!BQ15*'Tabelas Salariais 2024'!$S$24+0.01</f>
        <v>18814.120884495023</v>
      </c>
      <c r="U35" s="27" t="s">
        <v>112</v>
      </c>
      <c r="V35" s="3" t="s">
        <v>189</v>
      </c>
      <c r="W35" s="5">
        <f>+'Tabelas Salariais 2023'!BW15*'Tabelas Salariais 2024'!$W$24+0.01</f>
        <v>18814.120884495023</v>
      </c>
    </row>
    <row r="36" spans="1:23" ht="15.75" x14ac:dyDescent="0.25">
      <c r="A36" s="27"/>
      <c r="B36" s="3" t="s">
        <v>122</v>
      </c>
      <c r="C36" s="5">
        <f>+'Tabelas Salariais 2023'!AK16*'Tabelas Salariais 2024'!$C$24</f>
        <v>16142.512935999999</v>
      </c>
      <c r="E36" s="27"/>
      <c r="F36" s="3" t="s">
        <v>123</v>
      </c>
      <c r="G36" s="5">
        <f>+'Tabelas Salariais 2023'!AS16*'Tabelas Salariais 2024'!$G$24</f>
        <v>16142.512935999999</v>
      </c>
      <c r="I36" s="27"/>
      <c r="J36" s="3" t="s">
        <v>124</v>
      </c>
      <c r="K36" s="5">
        <f>+'Tabelas Salariais 2023'!BA16*'Tabelas Salariais 2024'!$K$24</f>
        <v>19566.682972319995</v>
      </c>
      <c r="M36" s="27"/>
      <c r="N36" s="3" t="s">
        <v>125</v>
      </c>
      <c r="O36" s="5">
        <f>+'Tabelas Salariais 2023'!BI16*'Tabelas Salariais 2024'!$O$24</f>
        <v>16590.910114977196</v>
      </c>
      <c r="Q36" s="27"/>
      <c r="R36" s="3" t="s">
        <v>126</v>
      </c>
      <c r="S36" s="5">
        <f>+'Tabelas Salariais 2023'!BQ16*'Tabelas Salariais 2024'!$S$24</f>
        <v>19566.682972319995</v>
      </c>
      <c r="U36" s="27"/>
      <c r="V36" s="3" t="s">
        <v>190</v>
      </c>
      <c r="W36" s="5">
        <f>+'Tabelas Salariais 2023'!BW16*'Tabelas Salariais 2024'!$W$24</f>
        <v>19566.682972319995</v>
      </c>
    </row>
    <row r="37" spans="1:23" ht="15.75" x14ac:dyDescent="0.25">
      <c r="A37" s="27"/>
      <c r="B37" s="3" t="s">
        <v>131</v>
      </c>
      <c r="C37" s="5">
        <f>+'Tabelas Salariais 2023'!AK17*'Tabelas Salariais 2024'!$C$24</f>
        <v>16788.213453439999</v>
      </c>
      <c r="E37" s="27"/>
      <c r="F37" s="3" t="s">
        <v>132</v>
      </c>
      <c r="G37" s="5">
        <f>+'Tabelas Salariais 2023'!AS17*'Tabelas Salariais 2024'!$G$24</f>
        <v>16788.213453439999</v>
      </c>
      <c r="I37" s="27"/>
      <c r="J37" s="3" t="s">
        <v>133</v>
      </c>
      <c r="K37" s="5">
        <f>+'Tabelas Salariais 2023'!BA17*'Tabelas Salariais 2024'!$K$24</f>
        <v>20349.342332669818</v>
      </c>
      <c r="M37" s="27"/>
      <c r="N37" s="3" t="s">
        <v>134</v>
      </c>
      <c r="O37" s="5">
        <f>+'Tabelas Salariais 2023'!BI17*'Tabelas Salariais 2024'!$O$24</f>
        <v>17254.546519576284</v>
      </c>
      <c r="Q37" s="27"/>
      <c r="R37" s="3" t="s">
        <v>135</v>
      </c>
      <c r="S37" s="5">
        <f>+'Tabelas Salariais 2023'!BQ17*'Tabelas Salariais 2024'!$S$24</f>
        <v>20349.342332669818</v>
      </c>
      <c r="U37" s="27"/>
      <c r="V37" s="3" t="s">
        <v>191</v>
      </c>
      <c r="W37" s="5">
        <f>+'Tabelas Salariais 2023'!BW17*'Tabelas Salariais 2024'!$W$24</f>
        <v>20349.342332669818</v>
      </c>
    </row>
    <row r="38" spans="1:23" ht="15.75" x14ac:dyDescent="0.25">
      <c r="A38" s="27"/>
      <c r="B38" s="3" t="s">
        <v>140</v>
      </c>
      <c r="C38" s="5">
        <f>+'Tabelas Salariais 2023'!AK18*'Tabelas Salariais 2024'!$C$24</f>
        <v>17459.742817439997</v>
      </c>
      <c r="E38" s="27"/>
      <c r="F38" s="3" t="s">
        <v>141</v>
      </c>
      <c r="G38" s="5">
        <f>+'Tabelas Salariais 2023'!AS18*'Tabelas Salariais 2024'!$G$24</f>
        <v>17459.742817439997</v>
      </c>
      <c r="I38" s="27"/>
      <c r="J38" s="3" t="s">
        <v>142</v>
      </c>
      <c r="K38" s="5">
        <f>+'Tabelas Salariais 2023'!BA18*'Tabelas Salariais 2024'!$K$24</f>
        <v>21163.32275024</v>
      </c>
      <c r="M38" s="27"/>
      <c r="N38" s="3" t="s">
        <v>143</v>
      </c>
      <c r="O38" s="5">
        <f>+'Tabelas Salariais 2023'!BI18*'Tabelas Salariais 2024'!$O$24</f>
        <v>17944.728380359335</v>
      </c>
      <c r="Q38" s="27"/>
      <c r="R38" s="3" t="s">
        <v>144</v>
      </c>
      <c r="S38" s="5">
        <f>+'Tabelas Salariais 2023'!BQ18*'Tabelas Salariais 2024'!$S$24</f>
        <v>21163.32275024</v>
      </c>
      <c r="U38" s="27"/>
      <c r="V38" s="3" t="s">
        <v>192</v>
      </c>
      <c r="W38" s="5">
        <f>+'Tabelas Salariais 2023'!BW18*'Tabelas Salariais 2024'!$W$24</f>
        <v>21163.32275024</v>
      </c>
    </row>
    <row r="39" spans="1:23" ht="15.75" x14ac:dyDescent="0.25">
      <c r="A39" s="27"/>
      <c r="B39" s="3" t="s">
        <v>149</v>
      </c>
      <c r="C39" s="5">
        <f>+'Tabelas Salariais 2023'!AK19*'Tabelas Salariais 2024'!$C$24-0.01</f>
        <v>18158.115150287937</v>
      </c>
      <c r="E39" s="27"/>
      <c r="F39" s="3" t="s">
        <v>150</v>
      </c>
      <c r="G39" s="5">
        <f>+'Tabelas Salariais 2023'!AS19*'Tabelas Salariais 2024'!$G$24-0.01</f>
        <v>18158.115150287973</v>
      </c>
      <c r="I39" s="27"/>
      <c r="J39" s="3" t="s">
        <v>151</v>
      </c>
      <c r="K39" s="5">
        <f>+'Tabelas Salariais 2023'!BA19*'Tabelas Salariais 2024'!$K$24</f>
        <v>22009.848667015685</v>
      </c>
      <c r="M39" s="27"/>
      <c r="N39" s="3" t="s">
        <v>152</v>
      </c>
      <c r="O39" s="5">
        <f>+'Tabelas Salariais 2023'!BI19*'Tabelas Salariais 2024'!$O$24</f>
        <v>18662.528816799997</v>
      </c>
      <c r="Q39" s="27"/>
      <c r="R39" s="3" t="s">
        <v>153</v>
      </c>
      <c r="S39" s="5">
        <f>+'Tabelas Salariais 2023'!BQ19*'Tabelas Salariais 2024'!$S$24</f>
        <v>22009.848667015678</v>
      </c>
      <c r="U39" s="27"/>
      <c r="V39" s="3" t="s">
        <v>193</v>
      </c>
      <c r="W39" s="5">
        <f>+'Tabelas Salariais 2023'!BW19*'Tabelas Salariais 2024'!$W$24</f>
        <v>22009.848667015678</v>
      </c>
    </row>
    <row r="42" spans="1:23" x14ac:dyDescent="0.25">
      <c r="B42" s="32" t="s">
        <v>155</v>
      </c>
      <c r="C42" s="32"/>
      <c r="D42" s="1"/>
    </row>
    <row r="43" spans="1:23" x14ac:dyDescent="0.25">
      <c r="B43" s="13"/>
      <c r="C43" s="12" t="s">
        <v>177</v>
      </c>
      <c r="D43" s="13"/>
      <c r="F43" s="23" t="s">
        <v>175</v>
      </c>
    </row>
    <row r="44" spans="1:23" x14ac:dyDescent="0.25">
      <c r="B44" s="13"/>
      <c r="C44" s="11">
        <v>1.0323279999999999</v>
      </c>
      <c r="D44" s="13"/>
      <c r="F44" s="23" t="s">
        <v>176</v>
      </c>
    </row>
    <row r="45" spans="1:23" x14ac:dyDescent="0.25">
      <c r="A45" s="4">
        <v>1</v>
      </c>
      <c r="B45" s="21" t="s">
        <v>156</v>
      </c>
      <c r="C45" s="20">
        <f>+'Tabelas Salariais 2023'!E25*'Tabelas Salariais 2024'!$C$44</f>
        <v>12357.317141537387</v>
      </c>
    </row>
    <row r="46" spans="1:23" x14ac:dyDescent="0.25">
      <c r="A46" s="4">
        <v>2</v>
      </c>
      <c r="B46" s="21" t="s">
        <v>157</v>
      </c>
      <c r="C46" s="20">
        <f>+'Tabelas Salariais 2023'!E26*'Tabelas Salariais 2024'!$C$44</f>
        <v>18691.557880159999</v>
      </c>
    </row>
    <row r="47" spans="1:23" x14ac:dyDescent="0.25">
      <c r="A47" s="4">
        <v>3</v>
      </c>
      <c r="B47" s="21" t="s">
        <v>158</v>
      </c>
      <c r="C47" s="20">
        <f>+'Tabelas Salariais 2023'!E27*'Tabelas Salariais 2024'!$C$44</f>
        <v>19252.296017675166</v>
      </c>
    </row>
    <row r="48" spans="1:23" x14ac:dyDescent="0.25">
      <c r="A48" s="4">
        <v>4</v>
      </c>
      <c r="B48" s="21" t="s">
        <v>172</v>
      </c>
      <c r="C48" s="20">
        <f>+'Tabelas Salariais 2023'!E28*'Tabelas Salariais 2024'!$C$44</f>
        <v>19252.296017675166</v>
      </c>
    </row>
    <row r="49" spans="1:3" x14ac:dyDescent="0.25">
      <c r="A49" s="4">
        <v>5</v>
      </c>
      <c r="B49" s="22" t="s">
        <v>173</v>
      </c>
      <c r="C49" s="20">
        <f>+'Tabelas Salariais 2023'!E29*'Tabelas Salariais 2024'!$C$44</f>
        <v>24388.253482559998</v>
      </c>
    </row>
    <row r="50" spans="1:3" x14ac:dyDescent="0.25">
      <c r="A50" s="4">
        <v>6</v>
      </c>
      <c r="B50" s="22" t="s">
        <v>174</v>
      </c>
      <c r="C50" s="20">
        <f>+'Tabelas Salariais 2023'!E30*'Tabelas Salariais 2024'!$C$44</f>
        <v>24388.253482559998</v>
      </c>
    </row>
    <row r="51" spans="1:3" x14ac:dyDescent="0.25">
      <c r="A51" s="4">
        <v>7</v>
      </c>
      <c r="B51" s="21" t="s">
        <v>159</v>
      </c>
      <c r="C51" s="20">
        <f>+'Tabelas Salariais 2023'!E31*'Tabelas Salariais 2024'!$C$44</f>
        <v>26649.691845919999</v>
      </c>
    </row>
    <row r="52" spans="1:3" x14ac:dyDescent="0.25">
      <c r="A52" s="4">
        <v>8</v>
      </c>
      <c r="B52" s="21" t="s">
        <v>160</v>
      </c>
      <c r="C52" s="20">
        <f>+'Tabelas Salariais 2023'!E32*'Tabelas Salariais 2024'!$C$44</f>
        <v>28272.66631112</v>
      </c>
    </row>
    <row r="53" spans="1:3" x14ac:dyDescent="0.25">
      <c r="A53" s="4">
        <v>9</v>
      </c>
      <c r="B53" s="21" t="s">
        <v>161</v>
      </c>
      <c r="C53" s="20">
        <f>+'Tabelas Salariais 2023'!E33*'Tabelas Salariais 2024'!$C$44+0.01</f>
        <v>36149.593113288</v>
      </c>
    </row>
    <row r="54" spans="1:3" x14ac:dyDescent="0.25">
      <c r="A54" s="4">
        <v>10</v>
      </c>
      <c r="B54" s="21" t="s">
        <v>171</v>
      </c>
      <c r="C54" s="20">
        <f>+'Tabelas Salariais 2023'!E34*'Tabelas Salariais 2024'!$C$44+0.01</f>
        <v>36149.593113288</v>
      </c>
    </row>
    <row r="55" spans="1:3" x14ac:dyDescent="0.25">
      <c r="A55" s="4">
        <v>11</v>
      </c>
      <c r="B55" s="21" t="s">
        <v>162</v>
      </c>
      <c r="C55" s="20">
        <f>+'Tabelas Salariais 2023'!E35*'Tabelas Salariais 2024'!$C$44</f>
        <v>36917.411952959999</v>
      </c>
    </row>
  </sheetData>
  <mergeCells count="62">
    <mergeCell ref="I35:I39"/>
    <mergeCell ref="M35:M39"/>
    <mergeCell ref="Q35:Q39"/>
    <mergeCell ref="Q15:Q19"/>
    <mergeCell ref="B42:C42"/>
    <mergeCell ref="U35:U39"/>
    <mergeCell ref="E35:E39"/>
    <mergeCell ref="A15:A19"/>
    <mergeCell ref="E15:E19"/>
    <mergeCell ref="I15:I19"/>
    <mergeCell ref="M15:M19"/>
    <mergeCell ref="A35:A39"/>
    <mergeCell ref="I25:I29"/>
    <mergeCell ref="M25:M29"/>
    <mergeCell ref="Q25:Q29"/>
    <mergeCell ref="Q5:Q14"/>
    <mergeCell ref="A30:A34"/>
    <mergeCell ref="E30:E34"/>
    <mergeCell ref="I30:I34"/>
    <mergeCell ref="M30:M34"/>
    <mergeCell ref="Q30:Q34"/>
    <mergeCell ref="U25:U29"/>
    <mergeCell ref="U30:U34"/>
    <mergeCell ref="Q3:Q4"/>
    <mergeCell ref="R3:R4"/>
    <mergeCell ref="A5:A14"/>
    <mergeCell ref="E5:E14"/>
    <mergeCell ref="I5:I14"/>
    <mergeCell ref="M5:M14"/>
    <mergeCell ref="A25:A29"/>
    <mergeCell ref="E25:E29"/>
    <mergeCell ref="U23:U24"/>
    <mergeCell ref="V23:V24"/>
    <mergeCell ref="Q23:Q24"/>
    <mergeCell ref="R23:R24"/>
    <mergeCell ref="I23:I24"/>
    <mergeCell ref="J23:J24"/>
    <mergeCell ref="M23:M24"/>
    <mergeCell ref="N23:N24"/>
    <mergeCell ref="Q22:S22"/>
    <mergeCell ref="E23:E24"/>
    <mergeCell ref="F23:F24"/>
    <mergeCell ref="M3:M4"/>
    <mergeCell ref="N3:N4"/>
    <mergeCell ref="A23:A24"/>
    <mergeCell ref="B23:B24"/>
    <mergeCell ref="Q2:S2"/>
    <mergeCell ref="A3:A4"/>
    <mergeCell ref="B3:B4"/>
    <mergeCell ref="E3:E4"/>
    <mergeCell ref="F3:F4"/>
    <mergeCell ref="U22:W22"/>
    <mergeCell ref="A2:C2"/>
    <mergeCell ref="E2:G2"/>
    <mergeCell ref="I2:K2"/>
    <mergeCell ref="M2:O2"/>
    <mergeCell ref="A22:C22"/>
    <mergeCell ref="E22:G22"/>
    <mergeCell ref="I3:I4"/>
    <mergeCell ref="J3:J4"/>
    <mergeCell ref="I22:K22"/>
    <mergeCell ref="M22:O22"/>
  </mergeCells>
  <phoneticPr fontId="9" type="noConversion"/>
  <pageMargins left="0.51181102362204722" right="0.51181102362204722" top="0.78740157480314965" bottom="0.78740157480314965" header="0.31496062992125984" footer="0.31496062992125984"/>
  <pageSetup paperSize="9" scale="40" orientation="landscape" horizontalDpi="4294967295" verticalDpi="4294967295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Tabelas Salariais 2023</vt:lpstr>
      <vt:lpstr>Tabelas Salariais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TONELO DA GRACA MOTA</dc:creator>
  <cp:lastModifiedBy>FABIANA TONELO DA GRACA MOTA</cp:lastModifiedBy>
  <cp:lastPrinted>2024-05-29T15:29:37Z</cp:lastPrinted>
  <dcterms:created xsi:type="dcterms:W3CDTF">2023-05-19T15:00:48Z</dcterms:created>
  <dcterms:modified xsi:type="dcterms:W3CDTF">2024-05-29T15:29:50Z</dcterms:modified>
</cp:coreProperties>
</file>